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\puma\HTML\C14031\download\"/>
    </mc:Choice>
  </mc:AlternateContent>
  <workbookProtection workbookAlgorithmName="SHA-512" workbookHashValue="pElosxisoVuTn0a1H1kvHXGMHG4lcj/501ku5X3vXzFd1kBLIjw/Xv+nbuZsRmCoHtZZn3PQhsGvJfAtsEFCMg==" workbookSaltValue="1s5MPoP29LTHB6B3YHRnww==" workbookSpinCount="100000" lockStructure="1"/>
  <bookViews>
    <workbookView xWindow="-15" yWindow="105" windowWidth="19170" windowHeight="6060" tabRatio="707"/>
  </bookViews>
  <sheets>
    <sheet name="Title_Page" sheetId="9" r:id="rId1"/>
    <sheet name="Hide_me" sheetId="12" state="hidden" r:id="rId2"/>
    <sheet name="Table_1" sheetId="1" r:id="rId3"/>
    <sheet name="Table_2" sheetId="8" r:id="rId4"/>
    <sheet name="Table_3" sheetId="7" r:id="rId5"/>
    <sheet name="Table_4" sheetId="6" r:id="rId6"/>
    <sheet name="Table_5a" sheetId="5" r:id="rId7"/>
    <sheet name="Table_5b" sheetId="4" r:id="rId8"/>
    <sheet name="Table_6a" sheetId="3" r:id="rId9"/>
    <sheet name="Table_6b" sheetId="11" r:id="rId10"/>
    <sheet name="Table_7" sheetId="10" r:id="rId11"/>
    <sheet name="Table_8" sheetId="2" r:id="rId12"/>
    <sheet name="KFI" sheetId="13" r:id="rId13"/>
  </sheets>
  <definedNames>
    <definedName name="_xlnm.Print_Area" localSheetId="12">KFI!$A$1:$M$47</definedName>
    <definedName name="_xlnm.Print_Area" localSheetId="2">Table_1!$A$1:$F$49</definedName>
    <definedName name="_xlnm.Print_Area" localSheetId="3">Table_2!$A$1:$F$31</definedName>
    <definedName name="_xlnm.Print_Area" localSheetId="4">Table_3!$A$1:$F$60</definedName>
    <definedName name="_xlnm.Print_Area" localSheetId="5">Table_4!$A$1:$F$53</definedName>
    <definedName name="_xlnm.Print_Area" localSheetId="6">Table_5a!$A$1:$K$67</definedName>
    <definedName name="_xlnm.Print_Area" localSheetId="7">Table_5b!$A$1:$Q$73</definedName>
    <definedName name="_xlnm.Print_Area" localSheetId="8">Table_6a!$A$1:$G$70</definedName>
    <definedName name="_xlnm.Print_Area" localSheetId="9">Table_6b!$A$1:$C$62</definedName>
    <definedName name="_xlnm.Print_Area" localSheetId="10">Table_7!$A$1:$I$104</definedName>
    <definedName name="_xlnm.Print_Area" localSheetId="11">Table_8!$A$1:$H$14</definedName>
    <definedName name="_xlnm.Print_Area" localSheetId="0">Title_Page!$A$1:$H$143</definedName>
    <definedName name="_xlnm.Print_Titles" localSheetId="7">Table_5b!$A:$B</definedName>
    <definedName name="_xlnm.Print_Titles" localSheetId="10">Table_7!$A:$B,Table_7!$1:$6</definedName>
    <definedName name="_xlnm.Print_Titles" localSheetId="0">Title_Page!$1:$15</definedName>
    <definedName name="Rules">Title_Page!$A$40:$A$145</definedName>
    <definedName name="Z_E425E8D1_D3E5_4C55_A677_4583BA682CDD_.wvu.PrintArea" localSheetId="2" hidden="1">Table_1!$A$1:$M$68</definedName>
  </definedNames>
  <calcPr calcId="152511"/>
  <customWorkbookViews>
    <customWorkbookView name="Jenny" guid="{E425E8D1-D3E5-4C55-A677-4583BA682CDD}" yWindow="45" windowWidth="1266" windowHeight="803" activeSheetId="1"/>
  </customWorkbookViews>
</workbook>
</file>

<file path=xl/calcChain.xml><?xml version="1.0" encoding="utf-8"?>
<calcChain xmlns="http://schemas.openxmlformats.org/spreadsheetml/2006/main">
  <c r="H126" i="9" l="1"/>
  <c r="H122" i="9"/>
  <c r="H119" i="9"/>
  <c r="H145" i="9" l="1"/>
  <c r="N145" i="9" l="1"/>
  <c r="O145" i="9"/>
  <c r="J145" i="9"/>
  <c r="K144" i="9"/>
  <c r="J144" i="9"/>
  <c r="I145" i="9"/>
  <c r="H144" i="9"/>
  <c r="O144" i="9" l="1"/>
  <c r="N144" i="9"/>
  <c r="H132" i="9" l="1"/>
  <c r="I144" i="9" l="1"/>
  <c r="G63" i="4" l="1"/>
  <c r="G55" i="4"/>
  <c r="G65" i="4" s="1"/>
  <c r="G69" i="4" s="1"/>
  <c r="G73" i="4" s="1"/>
  <c r="C31" i="11" l="1"/>
  <c r="G39" i="13"/>
  <c r="G38" i="13"/>
  <c r="G34" i="13"/>
  <c r="G59" i="10" l="1"/>
  <c r="D59" i="10"/>
  <c r="C59" i="10"/>
  <c r="I61" i="10"/>
  <c r="I60" i="10"/>
  <c r="I143" i="9" l="1"/>
  <c r="I142" i="9"/>
  <c r="I141" i="9"/>
  <c r="H143" i="9"/>
  <c r="N143" i="9" s="1"/>
  <c r="H142" i="9"/>
  <c r="H141" i="9"/>
  <c r="N141" i="9" s="1"/>
  <c r="N142" i="9"/>
  <c r="O142" i="9"/>
  <c r="O143" i="9"/>
  <c r="S63" i="12"/>
  <c r="T63" i="12"/>
  <c r="U63" i="12"/>
  <c r="V63" i="12"/>
  <c r="W63" i="12"/>
  <c r="X63" i="12"/>
  <c r="Y63" i="12"/>
  <c r="Z63" i="12"/>
  <c r="AA63" i="12"/>
  <c r="AB63" i="12"/>
  <c r="AC63" i="12"/>
  <c r="R63" i="12"/>
  <c r="R59" i="12"/>
  <c r="P73" i="4"/>
  <c r="O73" i="4"/>
  <c r="L73" i="4"/>
  <c r="K73" i="4"/>
  <c r="H73" i="4"/>
  <c r="F69" i="4"/>
  <c r="F73" i="4"/>
  <c r="P69" i="4"/>
  <c r="O69" i="4"/>
  <c r="N69" i="4"/>
  <c r="N73" i="4"/>
  <c r="M69" i="4"/>
  <c r="M73" i="4"/>
  <c r="L69" i="4"/>
  <c r="K69" i="4"/>
  <c r="J69" i="4"/>
  <c r="J73" i="4"/>
  <c r="I69" i="4"/>
  <c r="I73" i="4"/>
  <c r="H69" i="4"/>
  <c r="E69" i="4"/>
  <c r="E73" i="4"/>
  <c r="Q67" i="4"/>
  <c r="C64" i="10"/>
  <c r="C103" i="10" s="1"/>
  <c r="E103" i="10" s="1"/>
  <c r="D64" i="10"/>
  <c r="F59" i="10"/>
  <c r="F64" i="10"/>
  <c r="G19" i="3"/>
  <c r="AJ87" i="12"/>
  <c r="AJ88" i="12"/>
  <c r="AJ89" i="12"/>
  <c r="AJ93" i="12"/>
  <c r="AJ94" i="12"/>
  <c r="AI76" i="12"/>
  <c r="AN62" i="12"/>
  <c r="AN65" i="12"/>
  <c r="AJ62" i="12"/>
  <c r="AL49" i="12"/>
  <c r="AM49" i="12"/>
  <c r="AL52" i="12"/>
  <c r="AM52" i="12"/>
  <c r="AL54" i="12"/>
  <c r="AL55" i="12"/>
  <c r="AL56" i="12"/>
  <c r="AM56" i="12"/>
  <c r="AL57" i="12"/>
  <c r="AM57" i="12"/>
  <c r="AL61" i="12"/>
  <c r="AL62" i="12"/>
  <c r="AM62" i="12"/>
  <c r="AL65" i="12"/>
  <c r="AM65" i="12"/>
  <c r="AL69" i="12"/>
  <c r="AM69" i="12"/>
  <c r="AL70" i="12"/>
  <c r="AM70" i="12"/>
  <c r="AL71" i="12"/>
  <c r="AM71" i="12"/>
  <c r="AL72" i="12"/>
  <c r="AM72" i="12"/>
  <c r="AL73" i="12"/>
  <c r="AM73" i="12"/>
  <c r="AL74" i="12"/>
  <c r="AM74" i="12"/>
  <c r="AL75" i="12"/>
  <c r="AM75" i="12"/>
  <c r="AL76" i="12"/>
  <c r="AM76" i="12"/>
  <c r="AL78" i="12"/>
  <c r="AM78" i="12"/>
  <c r="AL79" i="12"/>
  <c r="AM79" i="12"/>
  <c r="AL80" i="12"/>
  <c r="AM80" i="12"/>
  <c r="AL81" i="12"/>
  <c r="AM81" i="12"/>
  <c r="AL82" i="12"/>
  <c r="AM82" i="12"/>
  <c r="AL83" i="12"/>
  <c r="AM83" i="12"/>
  <c r="AL84" i="12"/>
  <c r="AM84" i="12"/>
  <c r="AL85" i="12"/>
  <c r="AM85" i="12"/>
  <c r="AL86" i="12"/>
  <c r="AM86" i="12"/>
  <c r="AL87" i="12"/>
  <c r="AM87" i="12"/>
  <c r="AL88" i="12"/>
  <c r="AM88" i="12"/>
  <c r="AL89" i="12"/>
  <c r="AM89" i="12"/>
  <c r="AL93" i="12"/>
  <c r="AM93" i="12"/>
  <c r="AL94" i="12"/>
  <c r="AM94" i="12"/>
  <c r="AL36" i="12"/>
  <c r="AM36" i="12"/>
  <c r="AL37" i="12"/>
  <c r="AM37" i="12"/>
  <c r="AL38" i="12"/>
  <c r="AM38" i="12"/>
  <c r="AL39" i="12"/>
  <c r="AM39" i="12"/>
  <c r="AL40" i="12"/>
  <c r="AM40" i="12"/>
  <c r="AL41" i="12"/>
  <c r="AM41" i="12"/>
  <c r="AL42" i="12"/>
  <c r="AM42" i="12"/>
  <c r="AL43" i="12"/>
  <c r="AM43" i="12"/>
  <c r="AL44" i="12"/>
  <c r="AM44" i="12"/>
  <c r="AL45" i="12"/>
  <c r="AM45" i="12"/>
  <c r="AL46" i="12"/>
  <c r="AM46" i="12"/>
  <c r="AL17" i="12"/>
  <c r="AM17" i="12"/>
  <c r="AL18" i="12"/>
  <c r="AM18" i="12"/>
  <c r="AL19" i="12"/>
  <c r="AM19" i="12"/>
  <c r="AL20" i="12"/>
  <c r="AM20" i="12"/>
  <c r="AL21" i="12"/>
  <c r="AM21" i="12"/>
  <c r="AL22" i="12"/>
  <c r="AM22" i="12"/>
  <c r="AL23" i="12"/>
  <c r="AM23" i="12"/>
  <c r="AL24" i="12"/>
  <c r="AM24" i="12"/>
  <c r="AL25" i="12"/>
  <c r="AM25" i="12"/>
  <c r="AL26" i="12"/>
  <c r="AM26" i="12"/>
  <c r="AL27" i="12"/>
  <c r="AM27" i="12"/>
  <c r="AL28" i="12"/>
  <c r="AM28" i="12"/>
  <c r="AL29" i="12"/>
  <c r="AM29" i="12"/>
  <c r="AL30" i="12"/>
  <c r="AM30" i="12"/>
  <c r="AL31" i="12"/>
  <c r="AM31" i="12"/>
  <c r="AL32" i="12"/>
  <c r="AM32" i="12"/>
  <c r="AL33" i="12"/>
  <c r="AM33" i="12"/>
  <c r="AL34" i="12"/>
  <c r="AM34" i="12"/>
  <c r="AL35" i="12"/>
  <c r="AM35" i="12"/>
  <c r="AL3" i="12"/>
  <c r="AM3" i="12"/>
  <c r="AL4" i="12"/>
  <c r="AM4" i="12"/>
  <c r="AL5" i="12"/>
  <c r="AM5" i="12"/>
  <c r="AL6" i="12"/>
  <c r="AM6" i="12"/>
  <c r="AL7" i="12"/>
  <c r="AM7" i="12"/>
  <c r="AL8" i="12"/>
  <c r="AM8" i="12"/>
  <c r="AL9" i="12"/>
  <c r="AM9" i="12"/>
  <c r="AL10" i="12"/>
  <c r="AM10" i="12"/>
  <c r="AL11" i="12"/>
  <c r="AM11" i="12"/>
  <c r="AL12" i="12"/>
  <c r="AM12" i="12"/>
  <c r="AL13" i="12"/>
  <c r="AM13" i="12"/>
  <c r="AL14" i="12"/>
  <c r="AM14" i="12"/>
  <c r="AL15" i="12"/>
  <c r="AM15" i="12"/>
  <c r="AL16" i="12"/>
  <c r="AM16" i="12"/>
  <c r="AI87" i="12"/>
  <c r="AI88" i="12"/>
  <c r="AI89" i="12"/>
  <c r="AI93" i="12"/>
  <c r="AI94" i="12"/>
  <c r="AI3" i="12"/>
  <c r="AJ3" i="12"/>
  <c r="AI4" i="12"/>
  <c r="AJ4" i="12"/>
  <c r="AI5" i="12"/>
  <c r="AJ5" i="12"/>
  <c r="AI6" i="12"/>
  <c r="AJ6" i="12"/>
  <c r="AI7" i="12"/>
  <c r="AJ7" i="12"/>
  <c r="AI8" i="12"/>
  <c r="AJ8" i="12"/>
  <c r="AI9" i="12"/>
  <c r="AJ9" i="12"/>
  <c r="AI10" i="12"/>
  <c r="AJ10" i="12"/>
  <c r="AI11" i="12"/>
  <c r="AJ11" i="12"/>
  <c r="AI12" i="12"/>
  <c r="AJ12" i="12"/>
  <c r="AI13" i="12"/>
  <c r="AJ13" i="12"/>
  <c r="AI14" i="12"/>
  <c r="AJ14" i="12"/>
  <c r="AI15" i="12"/>
  <c r="AJ15" i="12"/>
  <c r="AI16" i="12"/>
  <c r="AJ16" i="12"/>
  <c r="AI17" i="12"/>
  <c r="AJ17" i="12"/>
  <c r="AI18" i="12"/>
  <c r="AJ18" i="12"/>
  <c r="AI19" i="12"/>
  <c r="AJ19" i="12"/>
  <c r="AI20" i="12"/>
  <c r="AJ20" i="12"/>
  <c r="AI21" i="12"/>
  <c r="AJ21" i="12"/>
  <c r="AI22" i="12"/>
  <c r="AJ22" i="12"/>
  <c r="AI23" i="12"/>
  <c r="AJ23" i="12"/>
  <c r="AI24" i="12"/>
  <c r="AJ24" i="12"/>
  <c r="AI25" i="12"/>
  <c r="AJ25" i="12"/>
  <c r="AI26" i="12"/>
  <c r="AJ26" i="12"/>
  <c r="AI27" i="12"/>
  <c r="AJ27" i="12"/>
  <c r="AI28" i="12"/>
  <c r="AJ28" i="12"/>
  <c r="AI29" i="12"/>
  <c r="AJ29" i="12"/>
  <c r="AI30" i="12"/>
  <c r="AJ30" i="12"/>
  <c r="AI31" i="12"/>
  <c r="AJ31" i="12"/>
  <c r="AI32" i="12"/>
  <c r="AJ32" i="12"/>
  <c r="AI33" i="12"/>
  <c r="AJ33" i="12"/>
  <c r="AI34" i="12"/>
  <c r="AJ34" i="12"/>
  <c r="AI35" i="12"/>
  <c r="AJ35" i="12"/>
  <c r="AI36" i="12"/>
  <c r="AJ36" i="12"/>
  <c r="AI37" i="12"/>
  <c r="AJ37" i="12"/>
  <c r="AI38" i="12"/>
  <c r="AJ38" i="12"/>
  <c r="AI39" i="12"/>
  <c r="AJ39" i="12"/>
  <c r="AI40" i="12"/>
  <c r="AJ40" i="12"/>
  <c r="AI41" i="12"/>
  <c r="AJ41" i="12"/>
  <c r="AI42" i="12"/>
  <c r="AJ42" i="12"/>
  <c r="AI43" i="12"/>
  <c r="AJ43" i="12"/>
  <c r="AI44" i="12"/>
  <c r="AJ44" i="12"/>
  <c r="AI45" i="12"/>
  <c r="AJ45" i="12"/>
  <c r="AI46" i="12"/>
  <c r="AJ46" i="12"/>
  <c r="AI49" i="12"/>
  <c r="AJ49" i="12"/>
  <c r="AI52" i="12"/>
  <c r="AJ52" i="12"/>
  <c r="AI100" i="12"/>
  <c r="AI56" i="12"/>
  <c r="AJ56" i="12"/>
  <c r="AI57" i="12"/>
  <c r="AJ57" i="12"/>
  <c r="AJ61" i="12"/>
  <c r="AJ65" i="12"/>
  <c r="AI69" i="12"/>
  <c r="AJ69" i="12"/>
  <c r="AI70" i="12"/>
  <c r="AJ70" i="12"/>
  <c r="AI71" i="12"/>
  <c r="AJ71" i="12"/>
  <c r="AI72" i="12"/>
  <c r="AJ72" i="12"/>
  <c r="AI73" i="12"/>
  <c r="AJ73" i="12"/>
  <c r="AI74" i="12"/>
  <c r="AJ74" i="12"/>
  <c r="AI75" i="12"/>
  <c r="AJ75" i="12"/>
  <c r="AJ76" i="12"/>
  <c r="AI78" i="12"/>
  <c r="AJ78" i="12"/>
  <c r="AI79" i="12"/>
  <c r="AJ79" i="12"/>
  <c r="AI80" i="12"/>
  <c r="AJ80" i="12"/>
  <c r="AI81" i="12"/>
  <c r="AJ81" i="12"/>
  <c r="AI82" i="12"/>
  <c r="AJ82" i="12"/>
  <c r="AI83" i="12"/>
  <c r="AJ83" i="12"/>
  <c r="AI84" i="12"/>
  <c r="AJ84" i="12"/>
  <c r="AI85" i="12"/>
  <c r="AJ85" i="12"/>
  <c r="AI86" i="12"/>
  <c r="AJ86" i="12"/>
  <c r="AJ2" i="12"/>
  <c r="AL2" i="12"/>
  <c r="AM2" i="12"/>
  <c r="AG56" i="12"/>
  <c r="AG57" i="12"/>
  <c r="AG59" i="12"/>
  <c r="AG60" i="12"/>
  <c r="AG53" i="12"/>
  <c r="AE3" i="12"/>
  <c r="AF3" i="12"/>
  <c r="AE4" i="12"/>
  <c r="AF4" i="12"/>
  <c r="AE5" i="12"/>
  <c r="AF5" i="12"/>
  <c r="AE6" i="12"/>
  <c r="AF6" i="12"/>
  <c r="AE7" i="12"/>
  <c r="AF7" i="12"/>
  <c r="AF9" i="12"/>
  <c r="AF10" i="12"/>
  <c r="AE11" i="12"/>
  <c r="AF11" i="12"/>
  <c r="AE12" i="12"/>
  <c r="AF12" i="12"/>
  <c r="AE13" i="12"/>
  <c r="AF13" i="12"/>
  <c r="AE14" i="12"/>
  <c r="AF14" i="12"/>
  <c r="AE15" i="12"/>
  <c r="AF15" i="12"/>
  <c r="AE16" i="12"/>
  <c r="AF16" i="12"/>
  <c r="AE17" i="12"/>
  <c r="AF17" i="12"/>
  <c r="AF19" i="12"/>
  <c r="AF20" i="12"/>
  <c r="AE21" i="12"/>
  <c r="AF21" i="12"/>
  <c r="AE22" i="12"/>
  <c r="AF22" i="12"/>
  <c r="AE23" i="12"/>
  <c r="AF23" i="12"/>
  <c r="AE24" i="12"/>
  <c r="AF24" i="12"/>
  <c r="AE25" i="12"/>
  <c r="AF25" i="12"/>
  <c r="AE26" i="12"/>
  <c r="AF26" i="12"/>
  <c r="AE27" i="12"/>
  <c r="AF27" i="12"/>
  <c r="AE28" i="12"/>
  <c r="AF28" i="12"/>
  <c r="AE29" i="12"/>
  <c r="AF29" i="12"/>
  <c r="AE30" i="12"/>
  <c r="AF30" i="12"/>
  <c r="AE31" i="12"/>
  <c r="AF31" i="12"/>
  <c r="AF33" i="12"/>
  <c r="AF34" i="12"/>
  <c r="AE35" i="12"/>
  <c r="AF35" i="12"/>
  <c r="AE36" i="12"/>
  <c r="AF36" i="12"/>
  <c r="AE37" i="12"/>
  <c r="AF37" i="12"/>
  <c r="AE38" i="12"/>
  <c r="AF38" i="12"/>
  <c r="AE39" i="12"/>
  <c r="AF39" i="12"/>
  <c r="AE40" i="12"/>
  <c r="AF40" i="12"/>
  <c r="AE41" i="12"/>
  <c r="AF41" i="12"/>
  <c r="AF43" i="12"/>
  <c r="AE44" i="12"/>
  <c r="AF44" i="12"/>
  <c r="AE45" i="12"/>
  <c r="AF45" i="12"/>
  <c r="AE46" i="12"/>
  <c r="AF46" i="12"/>
  <c r="AE47" i="12"/>
  <c r="AF47" i="12"/>
  <c r="AE48" i="12"/>
  <c r="AF48" i="12"/>
  <c r="AE49" i="12"/>
  <c r="AF49" i="12"/>
  <c r="AE50" i="12"/>
  <c r="AF50" i="12"/>
  <c r="AD31" i="12"/>
  <c r="AD3" i="12"/>
  <c r="AD99" i="12"/>
  <c r="AD102" i="12"/>
  <c r="AD4" i="12"/>
  <c r="AD5" i="12"/>
  <c r="AD6" i="12"/>
  <c r="AD7" i="12"/>
  <c r="AD11" i="12"/>
  <c r="AD12" i="12"/>
  <c r="AD13" i="12"/>
  <c r="AD14" i="12"/>
  <c r="AD15" i="12"/>
  <c r="AD16" i="12"/>
  <c r="AD17" i="12"/>
  <c r="AD21" i="12"/>
  <c r="AD22" i="12"/>
  <c r="AD23" i="12"/>
  <c r="AD24" i="12"/>
  <c r="AD25" i="12"/>
  <c r="AD26" i="12"/>
  <c r="AD27" i="12"/>
  <c r="AD28" i="12"/>
  <c r="AD29" i="12"/>
  <c r="AD30" i="12"/>
  <c r="AD35" i="12"/>
  <c r="AD36" i="12"/>
  <c r="AD37" i="12"/>
  <c r="AD38" i="12"/>
  <c r="AD39" i="12"/>
  <c r="AD40" i="12"/>
  <c r="AD41" i="12"/>
  <c r="AD44" i="12"/>
  <c r="AD45" i="12"/>
  <c r="AD46" i="12"/>
  <c r="AD47" i="12"/>
  <c r="AD48" i="12"/>
  <c r="AD49" i="12"/>
  <c r="AD50" i="12"/>
  <c r="R3" i="12"/>
  <c r="S3" i="12"/>
  <c r="T3" i="12"/>
  <c r="U3" i="12"/>
  <c r="V3" i="12"/>
  <c r="W3" i="12"/>
  <c r="X3" i="12"/>
  <c r="Y3" i="12"/>
  <c r="Z3" i="12"/>
  <c r="AA3" i="12"/>
  <c r="AB3" i="12"/>
  <c r="AC3" i="12"/>
  <c r="R4" i="12"/>
  <c r="S4" i="12"/>
  <c r="T4" i="12"/>
  <c r="U4" i="12"/>
  <c r="V4" i="12"/>
  <c r="W4" i="12"/>
  <c r="X4" i="12"/>
  <c r="Y4" i="12"/>
  <c r="Z4" i="12"/>
  <c r="AA4" i="12"/>
  <c r="AB4" i="12"/>
  <c r="AC4" i="12"/>
  <c r="R5" i="12"/>
  <c r="S5" i="12"/>
  <c r="T5" i="12"/>
  <c r="U5" i="12"/>
  <c r="V5" i="12"/>
  <c r="W5" i="12"/>
  <c r="X5" i="12"/>
  <c r="Y5" i="12"/>
  <c r="Z5" i="12"/>
  <c r="AA5" i="12"/>
  <c r="AB5" i="12"/>
  <c r="AC5" i="12"/>
  <c r="R6" i="12"/>
  <c r="S6" i="12"/>
  <c r="T6" i="12"/>
  <c r="U6" i="12"/>
  <c r="V6" i="12"/>
  <c r="W6" i="12"/>
  <c r="X6" i="12"/>
  <c r="Y6" i="12"/>
  <c r="Z6" i="12"/>
  <c r="AA6" i="12"/>
  <c r="AB6" i="12"/>
  <c r="AC6" i="12"/>
  <c r="R7" i="12"/>
  <c r="S7" i="12"/>
  <c r="T7" i="12"/>
  <c r="U7" i="12"/>
  <c r="V7" i="12"/>
  <c r="W7" i="12"/>
  <c r="X7" i="12"/>
  <c r="Y7" i="12"/>
  <c r="Z7" i="12"/>
  <c r="AA7" i="12"/>
  <c r="AB7" i="12"/>
  <c r="AC7" i="12"/>
  <c r="R8" i="12"/>
  <c r="S8" i="12"/>
  <c r="T8" i="12"/>
  <c r="U8" i="12"/>
  <c r="V8" i="12"/>
  <c r="W8" i="12"/>
  <c r="X8" i="12"/>
  <c r="Y8" i="12"/>
  <c r="Z8" i="12"/>
  <c r="AA8" i="12"/>
  <c r="AB8" i="12"/>
  <c r="AC8" i="12"/>
  <c r="R9" i="12"/>
  <c r="S9" i="12"/>
  <c r="T9" i="12"/>
  <c r="U9" i="12"/>
  <c r="V9" i="12"/>
  <c r="W9" i="12"/>
  <c r="X9" i="12"/>
  <c r="Y9" i="12"/>
  <c r="Z9" i="12"/>
  <c r="AA9" i="12"/>
  <c r="AB9" i="12"/>
  <c r="AC9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S59" i="12"/>
  <c r="T59" i="12"/>
  <c r="U59" i="12"/>
  <c r="V59" i="12"/>
  <c r="W59" i="12"/>
  <c r="X59" i="12"/>
  <c r="Y59" i="12"/>
  <c r="Z59" i="12"/>
  <c r="AA59" i="12"/>
  <c r="AB59" i="12"/>
  <c r="AC59" i="12"/>
  <c r="J59" i="12"/>
  <c r="K59" i="12"/>
  <c r="L59" i="12"/>
  <c r="M59" i="12"/>
  <c r="N59" i="12"/>
  <c r="O59" i="12"/>
  <c r="P59" i="12"/>
  <c r="Q59" i="12"/>
  <c r="J3" i="12"/>
  <c r="K3" i="12"/>
  <c r="L3" i="12"/>
  <c r="M3" i="12"/>
  <c r="N3" i="12"/>
  <c r="O3" i="12"/>
  <c r="P3" i="12"/>
  <c r="Q3" i="12"/>
  <c r="J4" i="12"/>
  <c r="K4" i="12"/>
  <c r="L4" i="12"/>
  <c r="M4" i="12"/>
  <c r="N4" i="12"/>
  <c r="O4" i="12"/>
  <c r="P4" i="12"/>
  <c r="Q4" i="12"/>
  <c r="J5" i="12"/>
  <c r="K5" i="12"/>
  <c r="L5" i="12"/>
  <c r="M5" i="12"/>
  <c r="N5" i="12"/>
  <c r="O5" i="12"/>
  <c r="P5" i="12"/>
  <c r="Q5" i="12"/>
  <c r="J6" i="12"/>
  <c r="K6" i="12"/>
  <c r="L6" i="12"/>
  <c r="M6" i="12"/>
  <c r="N6" i="12"/>
  <c r="O6" i="12"/>
  <c r="P6" i="12"/>
  <c r="Q6" i="12"/>
  <c r="J7" i="12"/>
  <c r="K7" i="12"/>
  <c r="L7" i="12"/>
  <c r="M7" i="12"/>
  <c r="N7" i="12"/>
  <c r="O7" i="12"/>
  <c r="P7" i="12"/>
  <c r="Q7" i="12"/>
  <c r="J8" i="12"/>
  <c r="K8" i="12"/>
  <c r="L8" i="12"/>
  <c r="M8" i="12"/>
  <c r="N8" i="12"/>
  <c r="O8" i="12"/>
  <c r="P8" i="12"/>
  <c r="Q8" i="12"/>
  <c r="J9" i="12"/>
  <c r="K9" i="12"/>
  <c r="L9" i="12"/>
  <c r="M9" i="12"/>
  <c r="N9" i="12"/>
  <c r="O9" i="12"/>
  <c r="P9" i="12"/>
  <c r="Q9" i="12"/>
  <c r="J10" i="12"/>
  <c r="K10" i="12"/>
  <c r="L10" i="12"/>
  <c r="M10" i="12"/>
  <c r="N10" i="12"/>
  <c r="O10" i="12"/>
  <c r="P10" i="12"/>
  <c r="Q10" i="12"/>
  <c r="J11" i="12"/>
  <c r="K11" i="12"/>
  <c r="L11" i="12"/>
  <c r="M11" i="12"/>
  <c r="N11" i="12"/>
  <c r="O11" i="12"/>
  <c r="P11" i="12"/>
  <c r="Q11" i="12"/>
  <c r="J12" i="12"/>
  <c r="K12" i="12"/>
  <c r="L12" i="12"/>
  <c r="M12" i="12"/>
  <c r="N12" i="12"/>
  <c r="O12" i="12"/>
  <c r="P12" i="12"/>
  <c r="Q12" i="12"/>
  <c r="J13" i="12"/>
  <c r="K13" i="12"/>
  <c r="L13" i="12"/>
  <c r="M13" i="12"/>
  <c r="N13" i="12"/>
  <c r="O13" i="12"/>
  <c r="P13" i="12"/>
  <c r="Q13" i="12"/>
  <c r="J14" i="12"/>
  <c r="K14" i="12"/>
  <c r="L14" i="12"/>
  <c r="M14" i="12"/>
  <c r="N14" i="12"/>
  <c r="O14" i="12"/>
  <c r="P14" i="12"/>
  <c r="Q14" i="12"/>
  <c r="J15" i="12"/>
  <c r="K15" i="12"/>
  <c r="L15" i="12"/>
  <c r="M15" i="12"/>
  <c r="N15" i="12"/>
  <c r="O15" i="12"/>
  <c r="P15" i="12"/>
  <c r="Q15" i="12"/>
  <c r="J16" i="12"/>
  <c r="K16" i="12"/>
  <c r="L16" i="12"/>
  <c r="M16" i="12"/>
  <c r="N16" i="12"/>
  <c r="O16" i="12"/>
  <c r="P16" i="12"/>
  <c r="Q16" i="12"/>
  <c r="J17" i="12"/>
  <c r="K17" i="12"/>
  <c r="L17" i="12"/>
  <c r="M17" i="12"/>
  <c r="N17" i="12"/>
  <c r="O17" i="12"/>
  <c r="P17" i="12"/>
  <c r="Q17" i="12"/>
  <c r="J18" i="12"/>
  <c r="K18" i="12"/>
  <c r="L18" i="12"/>
  <c r="M18" i="12"/>
  <c r="N18" i="12"/>
  <c r="O18" i="12"/>
  <c r="P18" i="12"/>
  <c r="Q18" i="12"/>
  <c r="J19" i="12"/>
  <c r="K19" i="12"/>
  <c r="L19" i="12"/>
  <c r="M19" i="12"/>
  <c r="N19" i="12"/>
  <c r="O19" i="12"/>
  <c r="P19" i="12"/>
  <c r="Q19" i="12"/>
  <c r="J20" i="12"/>
  <c r="K20" i="12"/>
  <c r="L20" i="12"/>
  <c r="M20" i="12"/>
  <c r="N20" i="12"/>
  <c r="O20" i="12"/>
  <c r="P20" i="12"/>
  <c r="Q20" i="12"/>
  <c r="J21" i="12"/>
  <c r="K21" i="12"/>
  <c r="L21" i="12"/>
  <c r="M21" i="12"/>
  <c r="N21" i="12"/>
  <c r="O21" i="12"/>
  <c r="P21" i="12"/>
  <c r="Q21" i="12"/>
  <c r="J22" i="12"/>
  <c r="K22" i="12"/>
  <c r="L22" i="12"/>
  <c r="M22" i="12"/>
  <c r="N22" i="12"/>
  <c r="O22" i="12"/>
  <c r="P22" i="12"/>
  <c r="Q22" i="12"/>
  <c r="J23" i="12"/>
  <c r="K23" i="12"/>
  <c r="L23" i="12"/>
  <c r="M23" i="12"/>
  <c r="N23" i="12"/>
  <c r="O23" i="12"/>
  <c r="P23" i="12"/>
  <c r="Q23" i="12"/>
  <c r="J24" i="12"/>
  <c r="K24" i="12"/>
  <c r="L24" i="12"/>
  <c r="M24" i="12"/>
  <c r="N24" i="12"/>
  <c r="O24" i="12"/>
  <c r="P24" i="12"/>
  <c r="Q24" i="12"/>
  <c r="J25" i="12"/>
  <c r="K25" i="12"/>
  <c r="L25" i="12"/>
  <c r="M25" i="12"/>
  <c r="N25" i="12"/>
  <c r="O25" i="12"/>
  <c r="P25" i="12"/>
  <c r="Q25" i="12"/>
  <c r="J26" i="12"/>
  <c r="K26" i="12"/>
  <c r="L26" i="12"/>
  <c r="M26" i="12"/>
  <c r="N26" i="12"/>
  <c r="O26" i="12"/>
  <c r="P26" i="12"/>
  <c r="Q26" i="12"/>
  <c r="J27" i="12"/>
  <c r="K27" i="12"/>
  <c r="L27" i="12"/>
  <c r="M27" i="12"/>
  <c r="N27" i="12"/>
  <c r="O27" i="12"/>
  <c r="P27" i="12"/>
  <c r="Q27" i="12"/>
  <c r="J28" i="12"/>
  <c r="K28" i="12"/>
  <c r="L28" i="12"/>
  <c r="M28" i="12"/>
  <c r="N28" i="12"/>
  <c r="O28" i="12"/>
  <c r="P28" i="12"/>
  <c r="Q28" i="12"/>
  <c r="J29" i="12"/>
  <c r="K29" i="12"/>
  <c r="L29" i="12"/>
  <c r="M29" i="12"/>
  <c r="N29" i="12"/>
  <c r="O29" i="12"/>
  <c r="P29" i="12"/>
  <c r="Q29" i="12"/>
  <c r="J30" i="12"/>
  <c r="K30" i="12"/>
  <c r="L30" i="12"/>
  <c r="M30" i="12"/>
  <c r="N30" i="12"/>
  <c r="O30" i="12"/>
  <c r="P30" i="12"/>
  <c r="Q30" i="12"/>
  <c r="J31" i="12"/>
  <c r="K31" i="12"/>
  <c r="L31" i="12"/>
  <c r="M31" i="12"/>
  <c r="N31" i="12"/>
  <c r="O31" i="12"/>
  <c r="P31" i="12"/>
  <c r="Q31" i="12"/>
  <c r="J32" i="12"/>
  <c r="K32" i="12"/>
  <c r="L32" i="12"/>
  <c r="M32" i="12"/>
  <c r="N32" i="12"/>
  <c r="O32" i="12"/>
  <c r="P32" i="12"/>
  <c r="Q32" i="12"/>
  <c r="J33" i="12"/>
  <c r="K33" i="12"/>
  <c r="L33" i="12"/>
  <c r="M33" i="12"/>
  <c r="N33" i="12"/>
  <c r="O33" i="12"/>
  <c r="P33" i="12"/>
  <c r="Q33" i="12"/>
  <c r="J34" i="12"/>
  <c r="K34" i="12"/>
  <c r="L34" i="12"/>
  <c r="M34" i="12"/>
  <c r="N34" i="12"/>
  <c r="O34" i="12"/>
  <c r="P34" i="12"/>
  <c r="Q34" i="12"/>
  <c r="J35" i="12"/>
  <c r="K35" i="12"/>
  <c r="L35" i="12"/>
  <c r="M35" i="12"/>
  <c r="N35" i="12"/>
  <c r="O35" i="12"/>
  <c r="P35" i="12"/>
  <c r="Q35" i="12"/>
  <c r="J36" i="12"/>
  <c r="K36" i="12"/>
  <c r="L36" i="12"/>
  <c r="M36" i="12"/>
  <c r="N36" i="12"/>
  <c r="O36" i="12"/>
  <c r="P36" i="12"/>
  <c r="Q36" i="12"/>
  <c r="J37" i="12"/>
  <c r="K37" i="12"/>
  <c r="L37" i="12"/>
  <c r="M37" i="12"/>
  <c r="N37" i="12"/>
  <c r="O37" i="12"/>
  <c r="P37" i="12"/>
  <c r="Q37" i="12"/>
  <c r="J38" i="12"/>
  <c r="K38" i="12"/>
  <c r="L38" i="12"/>
  <c r="M38" i="12"/>
  <c r="N38" i="12"/>
  <c r="O38" i="12"/>
  <c r="P38" i="12"/>
  <c r="Q38" i="12"/>
  <c r="J39" i="12"/>
  <c r="K39" i="12"/>
  <c r="L39" i="12"/>
  <c r="M39" i="12"/>
  <c r="N39" i="12"/>
  <c r="O39" i="12"/>
  <c r="P39" i="12"/>
  <c r="Q39" i="12"/>
  <c r="J40" i="12"/>
  <c r="K40" i="12"/>
  <c r="L40" i="12"/>
  <c r="M40" i="12"/>
  <c r="N40" i="12"/>
  <c r="O40" i="12"/>
  <c r="P40" i="12"/>
  <c r="Q40" i="12"/>
  <c r="J41" i="12"/>
  <c r="K41" i="12"/>
  <c r="L41" i="12"/>
  <c r="M41" i="12"/>
  <c r="N41" i="12"/>
  <c r="O41" i="12"/>
  <c r="P41" i="12"/>
  <c r="Q41" i="12"/>
  <c r="J42" i="12"/>
  <c r="K42" i="12"/>
  <c r="L42" i="12"/>
  <c r="M42" i="12"/>
  <c r="N42" i="12"/>
  <c r="O42" i="12"/>
  <c r="P42" i="12"/>
  <c r="Q42" i="12"/>
  <c r="J43" i="12"/>
  <c r="K43" i="12"/>
  <c r="L43" i="12"/>
  <c r="M43" i="12"/>
  <c r="N43" i="12"/>
  <c r="O43" i="12"/>
  <c r="P43" i="12"/>
  <c r="Q43" i="12"/>
  <c r="J44" i="12"/>
  <c r="K44" i="12"/>
  <c r="L44" i="12"/>
  <c r="M44" i="12"/>
  <c r="N44" i="12"/>
  <c r="O44" i="12"/>
  <c r="P44" i="12"/>
  <c r="Q44" i="12"/>
  <c r="J45" i="12"/>
  <c r="K45" i="12"/>
  <c r="L45" i="12"/>
  <c r="M45" i="12"/>
  <c r="N45" i="12"/>
  <c r="O45" i="12"/>
  <c r="P45" i="12"/>
  <c r="Q45" i="12"/>
  <c r="J46" i="12"/>
  <c r="K46" i="12"/>
  <c r="L46" i="12"/>
  <c r="M46" i="12"/>
  <c r="N46" i="12"/>
  <c r="O46" i="12"/>
  <c r="P46" i="12"/>
  <c r="Q46" i="12"/>
  <c r="J49" i="12"/>
  <c r="K49" i="12"/>
  <c r="L49" i="12"/>
  <c r="M49" i="12"/>
  <c r="N49" i="12"/>
  <c r="O49" i="12"/>
  <c r="P49" i="12"/>
  <c r="Q49" i="12"/>
  <c r="J52" i="12"/>
  <c r="K52" i="12"/>
  <c r="L52" i="12"/>
  <c r="M52" i="12"/>
  <c r="N52" i="12"/>
  <c r="O52" i="12"/>
  <c r="P52" i="12"/>
  <c r="Q52" i="12"/>
  <c r="J53" i="12"/>
  <c r="K53" i="12"/>
  <c r="L53" i="12"/>
  <c r="M53" i="12"/>
  <c r="N53" i="12"/>
  <c r="O53" i="12"/>
  <c r="P53" i="12"/>
  <c r="Q53" i="12"/>
  <c r="J54" i="12"/>
  <c r="K54" i="12"/>
  <c r="L54" i="12"/>
  <c r="M54" i="12"/>
  <c r="N54" i="12"/>
  <c r="O54" i="12"/>
  <c r="P54" i="12"/>
  <c r="Q54" i="12"/>
  <c r="K14" i="5"/>
  <c r="C17" i="4"/>
  <c r="Q17" i="4"/>
  <c r="K15" i="5"/>
  <c r="C18" i="4"/>
  <c r="Q18" i="4"/>
  <c r="K16" i="5"/>
  <c r="C19" i="4"/>
  <c r="Q19" i="4"/>
  <c r="K17" i="5"/>
  <c r="C20" i="4"/>
  <c r="K18" i="5"/>
  <c r="C21" i="4"/>
  <c r="Q21" i="4"/>
  <c r="K19" i="5"/>
  <c r="C22" i="4"/>
  <c r="Q22" i="4"/>
  <c r="K20" i="5"/>
  <c r="C23" i="4"/>
  <c r="Q23" i="4"/>
  <c r="K21" i="5"/>
  <c r="C24" i="4"/>
  <c r="Q24" i="4" s="1"/>
  <c r="K22" i="5"/>
  <c r="C25" i="4"/>
  <c r="Q25" i="4"/>
  <c r="K23" i="5"/>
  <c r="C26" i="4"/>
  <c r="Q26" i="4" s="1"/>
  <c r="K24" i="5"/>
  <c r="C27" i="4"/>
  <c r="Q27" i="4" s="1"/>
  <c r="K7" i="5"/>
  <c r="C10" i="4"/>
  <c r="Q10" i="4"/>
  <c r="E24" i="10"/>
  <c r="E25" i="10"/>
  <c r="I74" i="9"/>
  <c r="E26" i="10"/>
  <c r="E27" i="10"/>
  <c r="E28" i="10"/>
  <c r="I77" i="9"/>
  <c r="E29" i="10"/>
  <c r="I78" i="9"/>
  <c r="E30" i="10"/>
  <c r="I79" i="9"/>
  <c r="E31" i="10"/>
  <c r="I80" i="9"/>
  <c r="E32" i="10"/>
  <c r="E33" i="10"/>
  <c r="I82" i="9"/>
  <c r="E34" i="10"/>
  <c r="I83" i="9"/>
  <c r="F25" i="3"/>
  <c r="AF18" i="12"/>
  <c r="E25" i="3"/>
  <c r="D25" i="3"/>
  <c r="G32" i="3"/>
  <c r="G29" i="3"/>
  <c r="G24" i="3"/>
  <c r="G23" i="3"/>
  <c r="G22" i="3"/>
  <c r="G21" i="3"/>
  <c r="G25" i="3"/>
  <c r="G20" i="3"/>
  <c r="G18" i="3"/>
  <c r="G15" i="13"/>
  <c r="G16" i="13"/>
  <c r="I127" i="9"/>
  <c r="AO2" i="12"/>
  <c r="AS6" i="12"/>
  <c r="AR6" i="12"/>
  <c r="AQ6" i="12"/>
  <c r="AP6" i="12"/>
  <c r="AO6" i="12"/>
  <c r="AS5" i="12"/>
  <c r="AR5" i="12"/>
  <c r="AQ5" i="12"/>
  <c r="AP5" i="12"/>
  <c r="AO5" i="12"/>
  <c r="AS3" i="12"/>
  <c r="AR3" i="12"/>
  <c r="AQ3" i="12"/>
  <c r="AP3" i="12"/>
  <c r="AO3" i="12"/>
  <c r="AS2" i="12"/>
  <c r="AR2" i="12"/>
  <c r="AQ2" i="12"/>
  <c r="AP2" i="12"/>
  <c r="AI2" i="12"/>
  <c r="AH2" i="12"/>
  <c r="AH54" i="12"/>
  <c r="AH50" i="12"/>
  <c r="AH47" i="12"/>
  <c r="AH46" i="12"/>
  <c r="AH45" i="12"/>
  <c r="AH44" i="12"/>
  <c r="AH43" i="12"/>
  <c r="AH42" i="12"/>
  <c r="AH40" i="12"/>
  <c r="AH39" i="12"/>
  <c r="AH7" i="12"/>
  <c r="AH6" i="12"/>
  <c r="AH5" i="12"/>
  <c r="AH4" i="12"/>
  <c r="AH100" i="12" s="1"/>
  <c r="AH3" i="12"/>
  <c r="AD2" i="12"/>
  <c r="AF2" i="12"/>
  <c r="AE2" i="12"/>
  <c r="R2" i="12"/>
  <c r="AC2" i="12"/>
  <c r="AB2" i="12"/>
  <c r="AA2" i="12"/>
  <c r="Z2" i="12"/>
  <c r="Y2" i="12"/>
  <c r="R101" i="12" s="1"/>
  <c r="X2" i="12"/>
  <c r="W2" i="12"/>
  <c r="V2" i="12"/>
  <c r="U2" i="12"/>
  <c r="T2" i="12"/>
  <c r="S2" i="12"/>
  <c r="R100" i="12" s="1"/>
  <c r="J2" i="12"/>
  <c r="Q2" i="12"/>
  <c r="P2" i="12"/>
  <c r="O2" i="12"/>
  <c r="N2" i="12"/>
  <c r="M2" i="12"/>
  <c r="L2" i="12"/>
  <c r="K2" i="12"/>
  <c r="H2" i="12"/>
  <c r="I48" i="12"/>
  <c r="H48" i="12"/>
  <c r="I44" i="12"/>
  <c r="H44" i="12"/>
  <c r="I42" i="12"/>
  <c r="H42" i="12"/>
  <c r="I33" i="12"/>
  <c r="H33" i="12"/>
  <c r="I32" i="12"/>
  <c r="H32" i="12"/>
  <c r="I31" i="12"/>
  <c r="H31" i="12"/>
  <c r="I30" i="12"/>
  <c r="H30" i="12"/>
  <c r="I27" i="12"/>
  <c r="H27" i="12"/>
  <c r="I22" i="12"/>
  <c r="H22" i="12"/>
  <c r="I21" i="12"/>
  <c r="H21" i="12"/>
  <c r="I20" i="12"/>
  <c r="H20" i="12"/>
  <c r="I19" i="12"/>
  <c r="H19" i="12"/>
  <c r="I18" i="12"/>
  <c r="H18" i="12"/>
  <c r="I16" i="12"/>
  <c r="H16" i="12"/>
  <c r="I15" i="12"/>
  <c r="H15" i="12"/>
  <c r="I12" i="12"/>
  <c r="H12" i="12"/>
  <c r="I9" i="12"/>
  <c r="H9" i="12"/>
  <c r="I8" i="12"/>
  <c r="H8" i="12"/>
  <c r="I7" i="12"/>
  <c r="H7" i="12"/>
  <c r="I6" i="12"/>
  <c r="H6" i="12"/>
  <c r="I5" i="12"/>
  <c r="H5" i="12"/>
  <c r="I2" i="12"/>
  <c r="F2" i="12"/>
  <c r="F51" i="12"/>
  <c r="G54" i="12"/>
  <c r="F54" i="12"/>
  <c r="G53" i="12"/>
  <c r="F53" i="12"/>
  <c r="G52" i="12"/>
  <c r="F52" i="12"/>
  <c r="G51" i="12"/>
  <c r="G47" i="12"/>
  <c r="F47" i="12"/>
  <c r="G46" i="12"/>
  <c r="F46" i="12"/>
  <c r="G43" i="12"/>
  <c r="F43" i="12"/>
  <c r="G39" i="12"/>
  <c r="F39" i="12"/>
  <c r="G35" i="12"/>
  <c r="F35" i="12"/>
  <c r="G32" i="12"/>
  <c r="F32" i="12"/>
  <c r="G31" i="12"/>
  <c r="F31" i="12"/>
  <c r="G30" i="12"/>
  <c r="F30" i="12"/>
  <c r="F100" i="12" s="1"/>
  <c r="G22" i="12"/>
  <c r="F22" i="12"/>
  <c r="G21" i="12"/>
  <c r="F21" i="12"/>
  <c r="G20" i="12"/>
  <c r="F20" i="12"/>
  <c r="G16" i="12"/>
  <c r="F16" i="12"/>
  <c r="G15" i="12"/>
  <c r="F15" i="12"/>
  <c r="G14" i="12"/>
  <c r="F14" i="12"/>
  <c r="G13" i="12"/>
  <c r="F13" i="12"/>
  <c r="G10" i="12"/>
  <c r="F10" i="12"/>
  <c r="G7" i="12"/>
  <c r="F7" i="12"/>
  <c r="G6" i="12"/>
  <c r="F6" i="12"/>
  <c r="G4" i="12"/>
  <c r="F4" i="12"/>
  <c r="G3" i="12"/>
  <c r="F3" i="12"/>
  <c r="G2" i="12"/>
  <c r="D6" i="12"/>
  <c r="D8" i="12"/>
  <c r="D10" i="12"/>
  <c r="D12" i="12"/>
  <c r="D14" i="12"/>
  <c r="D16" i="12"/>
  <c r="D18" i="12"/>
  <c r="D24" i="12"/>
  <c r="D4" i="12"/>
  <c r="E14" i="12"/>
  <c r="E24" i="12"/>
  <c r="E18" i="12"/>
  <c r="E16" i="12"/>
  <c r="E12" i="12"/>
  <c r="E10" i="12"/>
  <c r="E8" i="12"/>
  <c r="E6" i="12"/>
  <c r="E4" i="12"/>
  <c r="F9" i="1"/>
  <c r="F12" i="1"/>
  <c r="D24" i="9"/>
  <c r="C2" i="12"/>
  <c r="C52" i="5"/>
  <c r="D55" i="4"/>
  <c r="G9" i="3"/>
  <c r="C13" i="11"/>
  <c r="D4" i="1" s="1"/>
  <c r="I42" i="9" s="1"/>
  <c r="D8" i="1"/>
  <c r="H46" i="9" s="1"/>
  <c r="C53" i="10"/>
  <c r="C41" i="12"/>
  <c r="B41" i="12"/>
  <c r="C38" i="12"/>
  <c r="B38" i="12"/>
  <c r="C30" i="12"/>
  <c r="B30" i="12"/>
  <c r="C28" i="12"/>
  <c r="B28" i="12"/>
  <c r="C26" i="12"/>
  <c r="B26" i="12"/>
  <c r="C24" i="12"/>
  <c r="B24" i="12"/>
  <c r="C22" i="12"/>
  <c r="B22" i="12"/>
  <c r="C16" i="12"/>
  <c r="C15" i="12"/>
  <c r="C14" i="12"/>
  <c r="C13" i="12"/>
  <c r="C8" i="12"/>
  <c r="B8" i="12"/>
  <c r="C6" i="12"/>
  <c r="C5" i="12"/>
  <c r="C4" i="12"/>
  <c r="C3" i="12"/>
  <c r="D11" i="7"/>
  <c r="H51" i="9"/>
  <c r="O51" i="9" s="1"/>
  <c r="D58" i="7"/>
  <c r="H40" i="9"/>
  <c r="O40" i="9" s="1"/>
  <c r="N40" i="9"/>
  <c r="H128" i="9"/>
  <c r="N128" i="9" s="1"/>
  <c r="O128" i="9"/>
  <c r="E8" i="10"/>
  <c r="C8" i="2"/>
  <c r="I106" i="9" s="1"/>
  <c r="H106" i="9"/>
  <c r="O106" i="9" s="1"/>
  <c r="D13" i="2"/>
  <c r="H111" i="9"/>
  <c r="N111" i="9" s="1"/>
  <c r="H112" i="9"/>
  <c r="N112" i="9"/>
  <c r="H113" i="9"/>
  <c r="O113" i="9" s="1"/>
  <c r="H114" i="9"/>
  <c r="O114" i="9"/>
  <c r="H115" i="9"/>
  <c r="O115" i="9"/>
  <c r="H116" i="9"/>
  <c r="H121" i="9"/>
  <c r="O121" i="9" s="1"/>
  <c r="N122" i="9"/>
  <c r="H123" i="9"/>
  <c r="N123" i="9" s="1"/>
  <c r="O123" i="9"/>
  <c r="H129" i="9"/>
  <c r="O129" i="9"/>
  <c r="H130" i="9"/>
  <c r="O130" i="9"/>
  <c r="O132" i="9"/>
  <c r="F58" i="7"/>
  <c r="I138" i="9"/>
  <c r="F20" i="1"/>
  <c r="C60" i="5"/>
  <c r="C62" i="5"/>
  <c r="C19" i="11"/>
  <c r="D52" i="5"/>
  <c r="D60" i="5"/>
  <c r="D62" i="5"/>
  <c r="C20" i="11"/>
  <c r="E52" i="5"/>
  <c r="E60" i="5"/>
  <c r="E62" i="5"/>
  <c r="C21" i="11"/>
  <c r="F52" i="5"/>
  <c r="F60" i="5"/>
  <c r="F62" i="5"/>
  <c r="G52" i="5"/>
  <c r="G60" i="5"/>
  <c r="H52" i="5"/>
  <c r="H60" i="5"/>
  <c r="I52" i="5"/>
  <c r="I60" i="5"/>
  <c r="I62" i="5"/>
  <c r="J52" i="5"/>
  <c r="J60" i="5"/>
  <c r="E55" i="4"/>
  <c r="E63" i="4"/>
  <c r="F55" i="4"/>
  <c r="F65" i="4"/>
  <c r="C30" i="11"/>
  <c r="F63" i="4"/>
  <c r="H55" i="4"/>
  <c r="H65" i="4"/>
  <c r="H63" i="4"/>
  <c r="I55" i="4"/>
  <c r="I63" i="4"/>
  <c r="J55" i="4"/>
  <c r="J63" i="4"/>
  <c r="K55" i="4"/>
  <c r="K65" i="4"/>
  <c r="C35" i="11"/>
  <c r="K63" i="4"/>
  <c r="L55" i="4"/>
  <c r="L63" i="4"/>
  <c r="M55" i="4"/>
  <c r="M65" i="4"/>
  <c r="M63" i="4"/>
  <c r="N55" i="4"/>
  <c r="N63" i="4"/>
  <c r="O55" i="4"/>
  <c r="O63" i="4"/>
  <c r="P55" i="4"/>
  <c r="P65" i="4"/>
  <c r="P63" i="4"/>
  <c r="D63" i="4"/>
  <c r="D65" i="4"/>
  <c r="G10" i="3"/>
  <c r="G11" i="3"/>
  <c r="G12" i="3"/>
  <c r="G13" i="3"/>
  <c r="G14" i="3"/>
  <c r="G51" i="3"/>
  <c r="G52" i="3"/>
  <c r="G53" i="3"/>
  <c r="G54" i="3"/>
  <c r="G55" i="3"/>
  <c r="G56" i="3"/>
  <c r="G57" i="3"/>
  <c r="G42" i="3"/>
  <c r="G43" i="3"/>
  <c r="G44" i="3"/>
  <c r="G45" i="3"/>
  <c r="G46" i="3"/>
  <c r="G47" i="3"/>
  <c r="G48" i="3"/>
  <c r="G28" i="3"/>
  <c r="G30" i="3"/>
  <c r="G31" i="3"/>
  <c r="G33" i="3"/>
  <c r="G34" i="3"/>
  <c r="G35" i="3"/>
  <c r="G36" i="3"/>
  <c r="G37" i="3"/>
  <c r="G38" i="3"/>
  <c r="C47" i="11"/>
  <c r="C54" i="11" s="1"/>
  <c r="D7" i="1" s="1"/>
  <c r="G22" i="13" s="1"/>
  <c r="C83" i="10"/>
  <c r="C96" i="10"/>
  <c r="C101" i="10"/>
  <c r="D53" i="10"/>
  <c r="D83" i="10"/>
  <c r="D96" i="10"/>
  <c r="E96" i="10"/>
  <c r="D101" i="10"/>
  <c r="D69" i="10"/>
  <c r="E69" i="10"/>
  <c r="F53" i="10"/>
  <c r="F69" i="10"/>
  <c r="F83" i="10"/>
  <c r="F96" i="10"/>
  <c r="F101" i="10"/>
  <c r="G53" i="10"/>
  <c r="G64" i="10"/>
  <c r="G103" i="10" s="1"/>
  <c r="D17" i="1" s="1"/>
  <c r="G69" i="10"/>
  <c r="G83" i="10"/>
  <c r="G96" i="10"/>
  <c r="G101" i="10"/>
  <c r="H101" i="10"/>
  <c r="H69" i="10"/>
  <c r="H103" i="10"/>
  <c r="D18" i="1"/>
  <c r="G44" i="13"/>
  <c r="D12" i="6"/>
  <c r="D27" i="6"/>
  <c r="D38" i="6"/>
  <c r="D42" i="6"/>
  <c r="D48" i="6"/>
  <c r="D52" i="6"/>
  <c r="F12" i="6"/>
  <c r="D19" i="6"/>
  <c r="D25" i="6"/>
  <c r="F19" i="6"/>
  <c r="F25" i="6"/>
  <c r="D36" i="6"/>
  <c r="F36" i="6"/>
  <c r="F11" i="7"/>
  <c r="D26" i="7"/>
  <c r="H55" i="9"/>
  <c r="N55" i="9" s="1"/>
  <c r="D20" i="7"/>
  <c r="H53" i="9"/>
  <c r="O53" i="9" s="1"/>
  <c r="F20" i="7"/>
  <c r="I54" i="9"/>
  <c r="H54" i="9"/>
  <c r="O54" i="9" s="1"/>
  <c r="N54" i="9"/>
  <c r="F26" i="7"/>
  <c r="H56" i="9"/>
  <c r="O56" i="9" s="1"/>
  <c r="I56" i="9"/>
  <c r="D36" i="7"/>
  <c r="D40" i="7" s="1"/>
  <c r="F36" i="7"/>
  <c r="D51" i="7"/>
  <c r="D60" i="7"/>
  <c r="F51" i="7"/>
  <c r="G10" i="13"/>
  <c r="G8" i="13"/>
  <c r="E99" i="10"/>
  <c r="I99" i="10"/>
  <c r="H45" i="13"/>
  <c r="I45" i="13"/>
  <c r="G45" i="13"/>
  <c r="E67" i="10"/>
  <c r="I67" i="10"/>
  <c r="G40" i="13"/>
  <c r="H39" i="13"/>
  <c r="H38" i="13"/>
  <c r="I38" i="13"/>
  <c r="G37" i="13"/>
  <c r="G33" i="13"/>
  <c r="G32" i="13"/>
  <c r="G31" i="13"/>
  <c r="G30" i="13"/>
  <c r="G29" i="13"/>
  <c r="G28" i="13"/>
  <c r="G23" i="13"/>
  <c r="G17" i="13"/>
  <c r="G9" i="13"/>
  <c r="G7" i="13"/>
  <c r="I39" i="13"/>
  <c r="K64" i="5"/>
  <c r="C71" i="4"/>
  <c r="Q71" i="4"/>
  <c r="H124" i="9" s="1"/>
  <c r="G68" i="3"/>
  <c r="H117" i="9"/>
  <c r="I117" i="9"/>
  <c r="K49" i="5"/>
  <c r="C52" i="4"/>
  <c r="Q52" i="4"/>
  <c r="K48" i="5"/>
  <c r="C51" i="4"/>
  <c r="Q51" i="4" s="1"/>
  <c r="K30" i="5"/>
  <c r="C33" i="4"/>
  <c r="Q33" i="4"/>
  <c r="K8" i="5"/>
  <c r="K9" i="5"/>
  <c r="C12" i="4"/>
  <c r="Q12" i="4"/>
  <c r="K10" i="5"/>
  <c r="C13" i="4"/>
  <c r="Q13" i="4"/>
  <c r="K11" i="5"/>
  <c r="C14" i="4"/>
  <c r="Q14" i="4"/>
  <c r="K12" i="5"/>
  <c r="C15" i="4"/>
  <c r="Q15" i="4" s="1"/>
  <c r="K13" i="5"/>
  <c r="C16" i="4"/>
  <c r="Q16" i="4"/>
  <c r="K25" i="5"/>
  <c r="C28" i="4"/>
  <c r="Q28" i="4" s="1"/>
  <c r="K26" i="5"/>
  <c r="C29" i="4"/>
  <c r="Q29" i="4" s="1"/>
  <c r="K27" i="5"/>
  <c r="C30" i="4"/>
  <c r="Q30" i="4"/>
  <c r="K28" i="5"/>
  <c r="C31" i="4"/>
  <c r="Q31" i="4"/>
  <c r="K29" i="5"/>
  <c r="C32" i="4"/>
  <c r="Q32" i="4"/>
  <c r="K31" i="5"/>
  <c r="C34" i="4"/>
  <c r="Q34" i="4"/>
  <c r="K32" i="5"/>
  <c r="K33" i="5"/>
  <c r="C36" i="4"/>
  <c r="Q36" i="4" s="1"/>
  <c r="K34" i="5"/>
  <c r="C37" i="4"/>
  <c r="Q37" i="4"/>
  <c r="K35" i="5"/>
  <c r="K36" i="5"/>
  <c r="C39" i="4"/>
  <c r="Q39" i="4" s="1"/>
  <c r="K37" i="5"/>
  <c r="K38" i="5"/>
  <c r="C41" i="4"/>
  <c r="Q41" i="4"/>
  <c r="K39" i="5"/>
  <c r="C42" i="4"/>
  <c r="Q42" i="4"/>
  <c r="K40" i="5"/>
  <c r="C43" i="4"/>
  <c r="Q43" i="4"/>
  <c r="K41" i="5"/>
  <c r="C44" i="4"/>
  <c r="Q44" i="4"/>
  <c r="K42" i="5"/>
  <c r="C45" i="4"/>
  <c r="Q45" i="4" s="1"/>
  <c r="K43" i="5"/>
  <c r="C46" i="4"/>
  <c r="Q46" i="4"/>
  <c r="K44" i="5"/>
  <c r="C47" i="4"/>
  <c r="Q47" i="4" s="1"/>
  <c r="K45" i="5"/>
  <c r="C48" i="4"/>
  <c r="Q48" i="4" s="1"/>
  <c r="K46" i="5"/>
  <c r="C49" i="4"/>
  <c r="Q49" i="4"/>
  <c r="K47" i="5"/>
  <c r="C50" i="4"/>
  <c r="Q50" i="4"/>
  <c r="K50" i="5"/>
  <c r="C53" i="4"/>
  <c r="Q53" i="4"/>
  <c r="K51" i="5"/>
  <c r="C54" i="4"/>
  <c r="Q54" i="4"/>
  <c r="K54" i="5"/>
  <c r="C57" i="4"/>
  <c r="Q57" i="4" s="1"/>
  <c r="K57" i="5"/>
  <c r="C60" i="4"/>
  <c r="Q60" i="4"/>
  <c r="K58" i="5"/>
  <c r="C61" i="4"/>
  <c r="Q61" i="4" s="1"/>
  <c r="K59" i="5"/>
  <c r="C62" i="4"/>
  <c r="Q62" i="4" s="1"/>
  <c r="E13" i="2"/>
  <c r="F13" i="2"/>
  <c r="G13" i="2"/>
  <c r="H13" i="2"/>
  <c r="C12" i="2"/>
  <c r="H109" i="9"/>
  <c r="C11" i="2"/>
  <c r="C9" i="2"/>
  <c r="I107" i="9"/>
  <c r="H135" i="9"/>
  <c r="O135" i="9"/>
  <c r="E9" i="10"/>
  <c r="H58" i="9"/>
  <c r="N58" i="9" s="1"/>
  <c r="E10" i="10"/>
  <c r="I10" i="10"/>
  <c r="E11" i="10"/>
  <c r="E12" i="10"/>
  <c r="E13" i="10"/>
  <c r="I13" i="10"/>
  <c r="H62" i="9"/>
  <c r="O62" i="9"/>
  <c r="N62" i="9"/>
  <c r="E14" i="10"/>
  <c r="E15" i="10"/>
  <c r="H64" i="9"/>
  <c r="O64" i="9" s="1"/>
  <c r="E16" i="10"/>
  <c r="E17" i="10"/>
  <c r="E18" i="10"/>
  <c r="E19" i="10"/>
  <c r="E20" i="10"/>
  <c r="E21" i="10"/>
  <c r="H70" i="9"/>
  <c r="E22" i="10"/>
  <c r="E23" i="10"/>
  <c r="I23" i="10"/>
  <c r="H72" i="9"/>
  <c r="N72" i="9" s="1"/>
  <c r="E35" i="10"/>
  <c r="I35" i="10"/>
  <c r="E36" i="10"/>
  <c r="I85" i="9"/>
  <c r="E37" i="10"/>
  <c r="E38" i="10"/>
  <c r="I87" i="9"/>
  <c r="E39" i="10"/>
  <c r="E40" i="10"/>
  <c r="E41" i="10"/>
  <c r="E42" i="10"/>
  <c r="E43" i="10"/>
  <c r="I43" i="10"/>
  <c r="E44" i="10"/>
  <c r="E45" i="10"/>
  <c r="I45" i="10"/>
  <c r="E46" i="10"/>
  <c r="I46" i="10"/>
  <c r="E47" i="10"/>
  <c r="E48" i="10"/>
  <c r="I97" i="9"/>
  <c r="E49" i="10"/>
  <c r="I49" i="10"/>
  <c r="E50" i="10"/>
  <c r="H99" i="9"/>
  <c r="N99" i="9"/>
  <c r="E51" i="10"/>
  <c r="E52" i="10"/>
  <c r="I52" i="10"/>
  <c r="H136" i="9"/>
  <c r="N136" i="9"/>
  <c r="I130" i="9"/>
  <c r="I129" i="9"/>
  <c r="I123" i="9"/>
  <c r="I120" i="9"/>
  <c r="E83" i="10"/>
  <c r="I83" i="10"/>
  <c r="D12" i="8"/>
  <c r="F12" i="8"/>
  <c r="E80" i="10"/>
  <c r="I80" i="10"/>
  <c r="D25" i="9"/>
  <c r="I105" i="9"/>
  <c r="I116" i="9"/>
  <c r="I115" i="9"/>
  <c r="I114" i="9"/>
  <c r="I112" i="9"/>
  <c r="I111" i="9"/>
  <c r="I113" i="9"/>
  <c r="I104" i="9"/>
  <c r="I70" i="9"/>
  <c r="I57" i="9"/>
  <c r="I55" i="9"/>
  <c r="I51" i="9"/>
  <c r="I50" i="9"/>
  <c r="I46" i="9"/>
  <c r="I40" i="9"/>
  <c r="E100" i="10"/>
  <c r="I100" i="10"/>
  <c r="I101" i="10"/>
  <c r="E95" i="10"/>
  <c r="I95" i="10"/>
  <c r="E94" i="10"/>
  <c r="I94" i="10"/>
  <c r="E93" i="10"/>
  <c r="I93" i="10"/>
  <c r="E92" i="10"/>
  <c r="I92" i="10"/>
  <c r="E91" i="10"/>
  <c r="I91" i="10"/>
  <c r="E90" i="10"/>
  <c r="I90" i="10"/>
  <c r="E89" i="10"/>
  <c r="I89" i="10"/>
  <c r="E88" i="10"/>
  <c r="I88" i="10"/>
  <c r="E87" i="10"/>
  <c r="I87" i="10"/>
  <c r="E86" i="10"/>
  <c r="I86" i="10"/>
  <c r="E85" i="10"/>
  <c r="I85" i="10"/>
  <c r="E84" i="10"/>
  <c r="I84" i="10"/>
  <c r="E82" i="10"/>
  <c r="I82" i="10"/>
  <c r="E81" i="10"/>
  <c r="I81" i="10"/>
  <c r="E79" i="10"/>
  <c r="I79" i="10"/>
  <c r="E78" i="10"/>
  <c r="I78" i="10"/>
  <c r="E77" i="10"/>
  <c r="I77" i="10"/>
  <c r="E76" i="10"/>
  <c r="I76" i="10"/>
  <c r="E75" i="10"/>
  <c r="I75" i="10"/>
  <c r="E71" i="10"/>
  <c r="I71" i="10"/>
  <c r="E68" i="10"/>
  <c r="I68" i="10"/>
  <c r="E58" i="10"/>
  <c r="I58" i="10"/>
  <c r="E63" i="10"/>
  <c r="I63" i="10"/>
  <c r="E62" i="10"/>
  <c r="I62" i="10"/>
  <c r="E55" i="10"/>
  <c r="I55" i="10"/>
  <c r="I21" i="10"/>
  <c r="F58" i="3"/>
  <c r="F49" i="3"/>
  <c r="AF42" i="12"/>
  <c r="E58" i="3"/>
  <c r="E49" i="3"/>
  <c r="D58" i="3"/>
  <c r="D49" i="3"/>
  <c r="F39" i="3"/>
  <c r="AF32" i="12"/>
  <c r="E39" i="3"/>
  <c r="D39" i="3"/>
  <c r="F15" i="3"/>
  <c r="AF8" i="12"/>
  <c r="E15" i="3"/>
  <c r="D15" i="3"/>
  <c r="H104" i="9"/>
  <c r="O104" i="9" s="1"/>
  <c r="H50" i="9"/>
  <c r="N50" i="9" s="1"/>
  <c r="O50" i="9"/>
  <c r="D28" i="7"/>
  <c r="D30" i="7"/>
  <c r="I50" i="10"/>
  <c r="I20" i="10"/>
  <c r="I16" i="10"/>
  <c r="I12" i="10"/>
  <c r="H59" i="9"/>
  <c r="I59" i="9"/>
  <c r="F28" i="7"/>
  <c r="N53" i="9"/>
  <c r="G27" i="13"/>
  <c r="N132" i="9"/>
  <c r="G49" i="3"/>
  <c r="I39" i="10"/>
  <c r="H28" i="13"/>
  <c r="I28" i="13"/>
  <c r="H27" i="13"/>
  <c r="I27" i="13"/>
  <c r="C37" i="11"/>
  <c r="D66" i="5"/>
  <c r="N114" i="9"/>
  <c r="N115" i="9"/>
  <c r="O112" i="9"/>
  <c r="N130" i="9"/>
  <c r="L65" i="4"/>
  <c r="E65" i="4"/>
  <c r="E59" i="3"/>
  <c r="I38" i="10"/>
  <c r="J65" i="4"/>
  <c r="C34" i="11"/>
  <c r="I34" i="10"/>
  <c r="N135" i="9"/>
  <c r="I36" i="10"/>
  <c r="I62" i="9"/>
  <c r="F27" i="6"/>
  <c r="F38" i="6"/>
  <c r="F42" i="6"/>
  <c r="F48" i="6"/>
  <c r="F52" i="6"/>
  <c r="C66" i="5"/>
  <c r="I72" i="9"/>
  <c r="I109" i="9"/>
  <c r="H107" i="9"/>
  <c r="N107" i="9" s="1"/>
  <c r="O107" i="9"/>
  <c r="G62" i="5"/>
  <c r="G66" i="5"/>
  <c r="H83" i="9"/>
  <c r="N83" i="9" s="1"/>
  <c r="I30" i="10"/>
  <c r="H79" i="9"/>
  <c r="O79" i="9"/>
  <c r="N65" i="4"/>
  <c r="J62" i="5"/>
  <c r="C26" i="11"/>
  <c r="H62" i="5"/>
  <c r="E59" i="10"/>
  <c r="E64" i="10" s="1"/>
  <c r="D28" i="9"/>
  <c r="O136" i="9"/>
  <c r="I44" i="10"/>
  <c r="N64" i="9"/>
  <c r="G41" i="13"/>
  <c r="H98" i="9"/>
  <c r="I91" i="9"/>
  <c r="I88" i="9"/>
  <c r="H88" i="9"/>
  <c r="C38" i="4"/>
  <c r="Q38" i="4"/>
  <c r="H105" i="9"/>
  <c r="N105" i="9" s="1"/>
  <c r="O105" i="9"/>
  <c r="C40" i="4"/>
  <c r="Q40" i="4"/>
  <c r="Q20" i="4"/>
  <c r="I9" i="10"/>
  <c r="H101" i="9"/>
  <c r="O101" i="9"/>
  <c r="I101" i="9"/>
  <c r="I94" i="9"/>
  <c r="H94" i="9"/>
  <c r="H92" i="9"/>
  <c r="O92" i="9"/>
  <c r="I92" i="9"/>
  <c r="I89" i="9"/>
  <c r="I84" i="9"/>
  <c r="H84" i="9"/>
  <c r="N84" i="9" s="1"/>
  <c r="C35" i="4"/>
  <c r="Q35" i="4"/>
  <c r="H85" i="9"/>
  <c r="N85" i="9"/>
  <c r="H77" i="9"/>
  <c r="N77" i="9" s="1"/>
  <c r="I33" i="10"/>
  <c r="I29" i="10"/>
  <c r="I25" i="10"/>
  <c r="H87" i="9"/>
  <c r="N87" i="9"/>
  <c r="H82" i="9"/>
  <c r="O82" i="9" s="1"/>
  <c r="H78" i="9"/>
  <c r="O78" i="9"/>
  <c r="H74" i="9"/>
  <c r="N74" i="9" s="1"/>
  <c r="C36" i="11"/>
  <c r="F66" i="5"/>
  <c r="C22" i="11"/>
  <c r="C40" i="11"/>
  <c r="J66" i="5"/>
  <c r="C38" i="11"/>
  <c r="C24" i="11"/>
  <c r="H66" i="5"/>
  <c r="O83" i="9"/>
  <c r="O85" i="9"/>
  <c r="N92" i="9"/>
  <c r="O88" i="9"/>
  <c r="N88" i="9"/>
  <c r="O98" i="9"/>
  <c r="N98" i="9"/>
  <c r="O94" i="9"/>
  <c r="N94" i="9"/>
  <c r="N101" i="9"/>
  <c r="N78" i="9"/>
  <c r="C28" i="11"/>
  <c r="D69" i="4"/>
  <c r="D73" i="4"/>
  <c r="I59" i="10"/>
  <c r="I64" i="10" s="1"/>
  <c r="C29" i="11"/>
  <c r="I93" i="9"/>
  <c r="H93" i="9"/>
  <c r="O93" i="9" s="1"/>
  <c r="I90" i="9"/>
  <c r="I41" i="10"/>
  <c r="H90" i="9"/>
  <c r="N90" i="9" s="1"/>
  <c r="I86" i="9"/>
  <c r="I37" i="10"/>
  <c r="H86" i="9"/>
  <c r="O86" i="9" s="1"/>
  <c r="N79" i="9"/>
  <c r="H60" i="9"/>
  <c r="I11" i="10"/>
  <c r="I73" i="9"/>
  <c r="I24" i="10"/>
  <c r="H73" i="9"/>
  <c r="N73" i="9" s="1"/>
  <c r="O99" i="9"/>
  <c r="I28" i="10"/>
  <c r="N70" i="9"/>
  <c r="O70" i="9"/>
  <c r="O111" i="9"/>
  <c r="O74" i="9"/>
  <c r="I47" i="10"/>
  <c r="H96" i="9"/>
  <c r="I96" i="9"/>
  <c r="C32" i="11"/>
  <c r="G20" i="13" s="1"/>
  <c r="I66" i="5"/>
  <c r="C25" i="11"/>
  <c r="H65" i="9"/>
  <c r="O65" i="9" s="1"/>
  <c r="I65" i="9"/>
  <c r="I32" i="10"/>
  <c r="I81" i="9"/>
  <c r="H81" i="9"/>
  <c r="O81" i="9" s="1"/>
  <c r="K60" i="5"/>
  <c r="C63" i="4"/>
  <c r="I19" i="10"/>
  <c r="H68" i="9"/>
  <c r="O68" i="9" s="1"/>
  <c r="I68" i="9"/>
  <c r="H52" i="9"/>
  <c r="I52" i="9"/>
  <c r="H57" i="9"/>
  <c r="I8" i="10"/>
  <c r="B99" i="12"/>
  <c r="B102" i="12"/>
  <c r="B101" i="12"/>
  <c r="H101" i="12"/>
  <c r="AI99" i="12"/>
  <c r="AI102" i="12" s="1"/>
  <c r="I40" i="10"/>
  <c r="H89" i="9"/>
  <c r="I69" i="10"/>
  <c r="I27" i="10"/>
  <c r="I76" i="9"/>
  <c r="H76" i="9"/>
  <c r="O76" i="9" s="1"/>
  <c r="I31" i="10"/>
  <c r="I99" i="9"/>
  <c r="I95" i="9"/>
  <c r="F30" i="7"/>
  <c r="F40" i="7"/>
  <c r="F44" i="7" s="1"/>
  <c r="I53" i="9"/>
  <c r="N116" i="9"/>
  <c r="O116" i="9"/>
  <c r="D100" i="12"/>
  <c r="D103" i="12"/>
  <c r="D104" i="12"/>
  <c r="D106" i="12"/>
  <c r="D108" i="12"/>
  <c r="H67" i="9"/>
  <c r="N67" i="9" s="1"/>
  <c r="I18" i="10"/>
  <c r="I67" i="9"/>
  <c r="O87" i="9"/>
  <c r="I69" i="9"/>
  <c r="H69" i="9"/>
  <c r="O69" i="9" s="1"/>
  <c r="I64" i="9"/>
  <c r="I15" i="10"/>
  <c r="I75" i="9"/>
  <c r="I26" i="10"/>
  <c r="H75" i="9"/>
  <c r="H80" i="9"/>
  <c r="I98" i="9"/>
  <c r="H95" i="9"/>
  <c r="O95" i="9" s="1"/>
  <c r="E66" i="5"/>
  <c r="N129" i="9"/>
  <c r="J139" i="9"/>
  <c r="D59" i="3"/>
  <c r="I42" i="10"/>
  <c r="H91" i="9"/>
  <c r="H61" i="9"/>
  <c r="O61" i="9" s="1"/>
  <c r="I61" i="9"/>
  <c r="E101" i="10"/>
  <c r="G14" i="13"/>
  <c r="G58" i="3"/>
  <c r="F59" i="3"/>
  <c r="I65" i="4"/>
  <c r="B100" i="12"/>
  <c r="J100" i="12"/>
  <c r="AD100" i="12"/>
  <c r="I22" i="10"/>
  <c r="I71" i="9"/>
  <c r="C11" i="4"/>
  <c r="Q11" i="4"/>
  <c r="K52" i="5"/>
  <c r="O58" i="9"/>
  <c r="C28" i="9"/>
  <c r="N59" i="9"/>
  <c r="O59" i="9"/>
  <c r="E53" i="10"/>
  <c r="I53" i="10"/>
  <c r="D103" i="10"/>
  <c r="G13" i="13"/>
  <c r="G39" i="3"/>
  <c r="G59" i="3"/>
  <c r="G61" i="3"/>
  <c r="G70" i="3"/>
  <c r="C15" i="11"/>
  <c r="D5" i="1" s="1"/>
  <c r="G12" i="13"/>
  <c r="G15" i="3"/>
  <c r="H41" i="9"/>
  <c r="J140" i="9"/>
  <c r="I41" i="9"/>
  <c r="F60" i="7"/>
  <c r="H63" i="9"/>
  <c r="N63" i="9" s="1"/>
  <c r="I63" i="9"/>
  <c r="I14" i="10"/>
  <c r="H131" i="9"/>
  <c r="O131" i="9" s="1"/>
  <c r="J101" i="12"/>
  <c r="AD101" i="12"/>
  <c r="AD103" i="12"/>
  <c r="AD104" i="12"/>
  <c r="AD106" i="12"/>
  <c r="AD108" i="12"/>
  <c r="AI101" i="12"/>
  <c r="F103" i="10"/>
  <c r="D16" i="1"/>
  <c r="H125" i="9"/>
  <c r="O125" i="9" s="1"/>
  <c r="H118" i="9"/>
  <c r="O118" i="9" s="1"/>
  <c r="C23" i="11"/>
  <c r="H97" i="9"/>
  <c r="O97" i="9" s="1"/>
  <c r="I48" i="10"/>
  <c r="H100" i="9"/>
  <c r="I100" i="9"/>
  <c r="I51" i="10"/>
  <c r="H71" i="9"/>
  <c r="O71" i="9" s="1"/>
  <c r="O109" i="9"/>
  <c r="N109" i="9"/>
  <c r="I58" i="9"/>
  <c r="N51" i="9"/>
  <c r="H108" i="9"/>
  <c r="N108" i="9" s="1"/>
  <c r="I108" i="9"/>
  <c r="N117" i="9"/>
  <c r="O117" i="9"/>
  <c r="I96" i="10"/>
  <c r="I60" i="9"/>
  <c r="O65" i="4"/>
  <c r="F22" i="1"/>
  <c r="I48" i="9"/>
  <c r="H48" i="9"/>
  <c r="D101" i="12"/>
  <c r="D99" i="12"/>
  <c r="D102" i="12"/>
  <c r="F101" i="12"/>
  <c r="H100" i="12"/>
  <c r="H103" i="12"/>
  <c r="H104" i="12"/>
  <c r="H106" i="12"/>
  <c r="H108" i="12"/>
  <c r="H99" i="12"/>
  <c r="H102" i="12"/>
  <c r="J99" i="12"/>
  <c r="J102" i="12"/>
  <c r="H66" i="9"/>
  <c r="I66" i="9"/>
  <c r="I17" i="10"/>
  <c r="G43" i="13"/>
  <c r="G42" i="13"/>
  <c r="N75" i="9"/>
  <c r="O75" i="9"/>
  <c r="O52" i="9"/>
  <c r="N52" i="9"/>
  <c r="O96" i="9"/>
  <c r="N96" i="9"/>
  <c r="N60" i="9"/>
  <c r="O60" i="9"/>
  <c r="N95" i="9"/>
  <c r="O89" i="9"/>
  <c r="N89" i="9"/>
  <c r="O90" i="9"/>
  <c r="N61" i="9"/>
  <c r="N57" i="9"/>
  <c r="O57" i="9"/>
  <c r="N81" i="9"/>
  <c r="N86" i="9"/>
  <c r="J103" i="12"/>
  <c r="J104" i="12"/>
  <c r="J106" i="12"/>
  <c r="J108" i="12"/>
  <c r="C33" i="11"/>
  <c r="O91" i="9"/>
  <c r="N91" i="9"/>
  <c r="O80" i="9"/>
  <c r="N80" i="9"/>
  <c r="B103" i="12"/>
  <c r="B104" i="12"/>
  <c r="B106" i="12"/>
  <c r="B108" i="12"/>
  <c r="N48" i="9"/>
  <c r="O48" i="9"/>
  <c r="C39" i="11"/>
  <c r="O126" i="9"/>
  <c r="O100" i="9"/>
  <c r="N100" i="9"/>
  <c r="O119" i="9"/>
  <c r="N118" i="9"/>
  <c r="F34" i="1"/>
  <c r="F3" i="8"/>
  <c r="F21" i="8"/>
  <c r="F27" i="8"/>
  <c r="F29" i="8"/>
  <c r="F38" i="1"/>
  <c r="F45" i="1"/>
  <c r="F47" i="1"/>
  <c r="D26" i="9"/>
  <c r="K62" i="5"/>
  <c r="C55" i="4"/>
  <c r="N66" i="9"/>
  <c r="O66" i="9"/>
  <c r="N41" i="9"/>
  <c r="O41" i="9"/>
  <c r="K66" i="5"/>
  <c r="C65" i="4"/>
  <c r="C69" i="4" s="1"/>
  <c r="C73" i="4" s="1"/>
  <c r="I140" i="9"/>
  <c r="J138" i="9"/>
  <c r="H138" i="9"/>
  <c r="N138" i="9" s="1"/>
  <c r="H140" i="9"/>
  <c r="N140" i="9" s="1"/>
  <c r="O140" i="9"/>
  <c r="Q63" i="4" l="1"/>
  <c r="F28" i="9"/>
  <c r="E28" i="9"/>
  <c r="O73" i="9"/>
  <c r="N56" i="9"/>
  <c r="N82" i="9"/>
  <c r="N65" i="9"/>
  <c r="N104" i="9"/>
  <c r="O72" i="9"/>
  <c r="O77" i="9"/>
  <c r="O67" i="9"/>
  <c r="N69" i="9"/>
  <c r="N68" i="9"/>
  <c r="N97" i="9"/>
  <c r="O55" i="9"/>
  <c r="N76" i="9"/>
  <c r="N93" i="9"/>
  <c r="O84" i="9"/>
  <c r="N113" i="9"/>
  <c r="N71" i="9"/>
  <c r="O138" i="9"/>
  <c r="O63" i="9"/>
  <c r="O108" i="9"/>
  <c r="N119" i="9"/>
  <c r="N131" i="9"/>
  <c r="F103" i="12"/>
  <c r="I103" i="9"/>
  <c r="D27" i="9"/>
  <c r="H103" i="9"/>
  <c r="H47" i="13"/>
  <c r="I47" i="13" s="1"/>
  <c r="D44" i="7"/>
  <c r="H46" i="13"/>
  <c r="I46" i="13" s="1"/>
  <c r="F99" i="12"/>
  <c r="F102" i="12" s="1"/>
  <c r="F104" i="12" s="1"/>
  <c r="F106" i="12" s="1"/>
  <c r="F108" i="12" s="1"/>
  <c r="AO99" i="12"/>
  <c r="AO102" i="12" s="1"/>
  <c r="C13" i="2"/>
  <c r="N125" i="9"/>
  <c r="N121" i="9"/>
  <c r="G21" i="13"/>
  <c r="O46" i="9"/>
  <c r="N46" i="9"/>
  <c r="AH101" i="12"/>
  <c r="AH103" i="12" s="1"/>
  <c r="AH104" i="12" s="1"/>
  <c r="AH106" i="12" s="1"/>
  <c r="AH108" i="12" s="1"/>
  <c r="H42" i="9"/>
  <c r="N42" i="9" s="1"/>
  <c r="C27" i="11"/>
  <c r="G19" i="13" s="1"/>
  <c r="G6" i="13"/>
  <c r="O122" i="9"/>
  <c r="H43" i="9"/>
  <c r="G11" i="13"/>
  <c r="I43" i="9"/>
  <c r="AH99" i="12"/>
  <c r="AH102" i="12" s="1"/>
  <c r="I45" i="9"/>
  <c r="H45" i="9"/>
  <c r="I124" i="9"/>
  <c r="N124" i="9"/>
  <c r="O124" i="9"/>
  <c r="Q55" i="4"/>
  <c r="R103" i="12"/>
  <c r="R104" i="12" s="1"/>
  <c r="R106" i="12" s="1"/>
  <c r="R108" i="12" s="1"/>
  <c r="R99" i="12"/>
  <c r="R102" i="12" s="1"/>
  <c r="N126" i="9"/>
  <c r="O141" i="9"/>
  <c r="I110" i="9"/>
  <c r="H134" i="9"/>
  <c r="H110" i="9"/>
  <c r="AO100" i="12"/>
  <c r="AO101" i="12"/>
  <c r="N106" i="9"/>
  <c r="AI103" i="12"/>
  <c r="AI104" i="12" s="1"/>
  <c r="AI106" i="12" s="1"/>
  <c r="AI108" i="12" s="1"/>
  <c r="I103" i="10"/>
  <c r="D15" i="1"/>
  <c r="Q65" i="4" l="1"/>
  <c r="H137" i="9" s="1"/>
  <c r="N103" i="9"/>
  <c r="O103" i="9"/>
  <c r="C27" i="9"/>
  <c r="H102" i="9"/>
  <c r="I102" i="9"/>
  <c r="C41" i="11"/>
  <c r="C58" i="11" s="1"/>
  <c r="H120" i="9" s="1"/>
  <c r="O42" i="9"/>
  <c r="O45" i="9"/>
  <c r="N45" i="9"/>
  <c r="O43" i="9"/>
  <c r="N43" i="9"/>
  <c r="O134" i="9"/>
  <c r="N134" i="9"/>
  <c r="AO103" i="12"/>
  <c r="AO104" i="12" s="1"/>
  <c r="AO106" i="12" s="1"/>
  <c r="AO108" i="12" s="1"/>
  <c r="I133" i="9" s="1"/>
  <c r="O110" i="9"/>
  <c r="N110" i="9"/>
  <c r="G35" i="13"/>
  <c r="D20" i="1"/>
  <c r="G36" i="13"/>
  <c r="I137" i="9" l="1"/>
  <c r="Q69" i="4"/>
  <c r="Q73" i="4" s="1"/>
  <c r="O102" i="9"/>
  <c r="N102" i="9"/>
  <c r="E27" i="9"/>
  <c r="F27" i="9" s="1"/>
  <c r="H133" i="9"/>
  <c r="N133" i="9" s="1"/>
  <c r="H127" i="9"/>
  <c r="N127" i="9" s="1"/>
  <c r="C62" i="11"/>
  <c r="D6" i="1"/>
  <c r="O120" i="9"/>
  <c r="N120" i="9"/>
  <c r="N137" i="9"/>
  <c r="O137" i="9"/>
  <c r="H41" i="13"/>
  <c r="I41" i="13" s="1"/>
  <c r="H29" i="13"/>
  <c r="I29" i="13" s="1"/>
  <c r="H42" i="13"/>
  <c r="I42" i="13" s="1"/>
  <c r="H32" i="13"/>
  <c r="I32" i="13" s="1"/>
  <c r="I49" i="9"/>
  <c r="H31" i="13"/>
  <c r="I31" i="13" s="1"/>
  <c r="H30" i="13"/>
  <c r="I30" i="13" s="1"/>
  <c r="C25" i="9"/>
  <c r="H43" i="13"/>
  <c r="I43" i="13" s="1"/>
  <c r="H40" i="13"/>
  <c r="I40" i="13" s="1"/>
  <c r="H49" i="9"/>
  <c r="O133" i="9" l="1"/>
  <c r="O127" i="9"/>
  <c r="D9" i="1"/>
  <c r="G18" i="13"/>
  <c r="H44" i="9"/>
  <c r="H24" i="13"/>
  <c r="I24" i="13" s="1"/>
  <c r="I44" i="9"/>
  <c r="G24" i="13"/>
  <c r="N49" i="9"/>
  <c r="O49" i="9"/>
  <c r="E25" i="9"/>
  <c r="F25" i="9"/>
  <c r="N44" i="9" l="1"/>
  <c r="O44" i="9"/>
  <c r="H35" i="13"/>
  <c r="I35" i="13" s="1"/>
  <c r="H26" i="13"/>
  <c r="H10" i="13"/>
  <c r="I10" i="13" s="1"/>
  <c r="H11" i="13"/>
  <c r="I11" i="13" s="1"/>
  <c r="H34" i="13"/>
  <c r="I34" i="13" s="1"/>
  <c r="H6" i="13"/>
  <c r="I6" i="13" s="1"/>
  <c r="H22" i="13"/>
  <c r="I22" i="13" s="1"/>
  <c r="H36" i="13"/>
  <c r="I36" i="13" s="1"/>
  <c r="H37" i="13"/>
  <c r="I37" i="13" s="1"/>
  <c r="H17" i="13"/>
  <c r="I17" i="13" s="1"/>
  <c r="H21" i="13"/>
  <c r="I21" i="13" s="1"/>
  <c r="H25" i="13"/>
  <c r="H33" i="13"/>
  <c r="I33" i="13" s="1"/>
  <c r="H18" i="13"/>
  <c r="I18" i="13" s="1"/>
  <c r="H20" i="13"/>
  <c r="I20" i="13" s="1"/>
  <c r="H44" i="13"/>
  <c r="I44" i="13" s="1"/>
  <c r="H8" i="13"/>
  <c r="I8" i="13" s="1"/>
  <c r="H9" i="13"/>
  <c r="I9" i="13" s="1"/>
  <c r="D12" i="1"/>
  <c r="G5" i="13"/>
  <c r="I5" i="13" s="1"/>
  <c r="H19" i="13"/>
  <c r="I19" i="13" s="1"/>
  <c r="H16" i="13"/>
  <c r="I16" i="13" s="1"/>
  <c r="H7" i="13"/>
  <c r="I7" i="13" s="1"/>
  <c r="H23" i="13"/>
  <c r="I23" i="13" s="1"/>
  <c r="D22" i="1" l="1"/>
  <c r="C24" i="9"/>
  <c r="E24" i="9" s="1"/>
  <c r="F24" i="9" s="1"/>
  <c r="H47" i="9"/>
  <c r="I47" i="9"/>
  <c r="O47" i="9" l="1"/>
  <c r="N47" i="9"/>
  <c r="D34" i="1"/>
  <c r="D38" i="1"/>
  <c r="D45" i="1" s="1"/>
  <c r="D47" i="1" s="1"/>
  <c r="C26" i="9" l="1"/>
  <c r="E26" i="9" s="1"/>
  <c r="F26" i="9" s="1"/>
  <c r="G26" i="13"/>
  <c r="I26" i="13" s="1"/>
  <c r="G25" i="13"/>
  <c r="I25" i="13" s="1"/>
  <c r="D3" i="8"/>
  <c r="D21" i="8" s="1"/>
  <c r="D27" i="8" s="1"/>
  <c r="D29" i="8" s="1"/>
  <c r="G46" i="13"/>
  <c r="G47" i="13"/>
  <c r="H139" i="9" l="1"/>
  <c r="I139" i="9"/>
  <c r="O139" i="9" l="1"/>
  <c r="D3" i="9" s="1"/>
  <c r="N139" i="9"/>
  <c r="D2" i="9" s="1"/>
</calcChain>
</file>

<file path=xl/sharedStrings.xml><?xml version="1.0" encoding="utf-8"?>
<sst xmlns="http://schemas.openxmlformats.org/spreadsheetml/2006/main" count="1498" uniqueCount="885">
  <si>
    <t>Biotechnology and Biological Sciences Research Council (BBSRC)</t>
  </si>
  <si>
    <t>Engineering and Physical Sciences Research Council (EPSRC)</t>
  </si>
  <si>
    <t>Economic and Social Research Council (ESRC)</t>
  </si>
  <si>
    <t>Arts and Humanities Research Council (AHRC)</t>
  </si>
  <si>
    <t>Science and Technology Facilities Council (STFC)</t>
  </si>
  <si>
    <t>BIS Research Councils, The Royal Society, British Academy and The Royal Society of Edinburgh - Other</t>
  </si>
  <si>
    <t xml:space="preserve">Total BIS Research Councils, The Royal Society, British Academy and The Royal Society of Edinburgh </t>
  </si>
  <si>
    <t>Total BIS Research Councils, The Royal Society, British Academy and The Royal Society of Edinburgh</t>
  </si>
  <si>
    <t>Net pension asset/(liability) and Pension reserve must be both zero or both non zero.</t>
  </si>
  <si>
    <t>Table_3(D42,D55)=0,&lt;&gt;0)</t>
  </si>
  <si>
    <t>Table_3(F42,F55)=0,&lt;&gt;0)</t>
  </si>
  <si>
    <t>All monies must be entered rounded to the nearest £1,000 (more than 50% of values entered in a table ending in '0' signifies wrong degree of accuracy)</t>
  </si>
  <si>
    <t>All Tables(RIGHT("0",1))&lt;50%</t>
  </si>
  <si>
    <t>Total income (group and share of joint venture(s))</t>
  </si>
  <si>
    <t>Difference between historical cost depreciation and the actual charge for the year calculated on the re-valued amount</t>
  </si>
  <si>
    <t>and The Royal Society of Edinburgh and cost centre</t>
  </si>
  <si>
    <t>Opening reserves and endowments for this year should equal Closing reserves and endowments from last year.</t>
  </si>
  <si>
    <t>The value of Closing reserves and endowments should equal the sum of the values in Total endowments and Total reserves.</t>
  </si>
  <si>
    <t>Table_2D25=Table_2F29</t>
  </si>
  <si>
    <t>Table_2D29=(Table_3D51+D58)</t>
  </si>
  <si>
    <t>Table_2F29=(Table_3F51+F58)</t>
  </si>
  <si>
    <t>Central administration &amp; services</t>
  </si>
  <si>
    <t>Income has been returned in Total research grants and contracts Total but no expenditure in Total research grants and contracts Total expenditure, or vice versa.  Is this genuine?</t>
  </si>
  <si>
    <t>Total</t>
  </si>
  <si>
    <t>UK central govt bodies/local auth, health and hospital authorities</t>
  </si>
  <si>
    <t>EU industry, commerce and public corporations</t>
  </si>
  <si>
    <t>Non-EU industry, commerce and public corporations</t>
  </si>
  <si>
    <t>BIS Research Councils, The Royal Society, British Academy and The Royal Society of Edinburgh</t>
  </si>
  <si>
    <t>SLC/LEAs/ SAAS/DEL(NI)</t>
  </si>
  <si>
    <t>Grants for HE provision (SFC grants for all provision)</t>
  </si>
  <si>
    <t>Total income</t>
  </si>
  <si>
    <t>Total other income</t>
  </si>
  <si>
    <t>Total funding body grants</t>
  </si>
  <si>
    <t>Total other expenditure</t>
  </si>
  <si>
    <t>Total premises</t>
  </si>
  <si>
    <t>Total capital expenditure</t>
  </si>
  <si>
    <t>Expenditure</t>
  </si>
  <si>
    <t>3i</t>
  </si>
  <si>
    <t>Telephone: 01242 211144</t>
  </si>
  <si>
    <t>Fax: 01242 211122</t>
  </si>
  <si>
    <t>For information on current exemptions please contact Institutional Liaison:</t>
  </si>
  <si>
    <t>Table 1: Consolidated income and expenditure account</t>
  </si>
  <si>
    <t>Increase/(decrease) in cash in the year</t>
  </si>
  <si>
    <t>Change in short term deposits</t>
  </si>
  <si>
    <t>Change in net funds</t>
  </si>
  <si>
    <t>of income by cost centre</t>
  </si>
  <si>
    <t>mode, level and source</t>
  </si>
  <si>
    <t>3bi</t>
  </si>
  <si>
    <t>3bii</t>
  </si>
  <si>
    <t>3fi</t>
  </si>
  <si>
    <t>3fii</t>
  </si>
  <si>
    <t>3fiii</t>
  </si>
  <si>
    <t>3gi</t>
  </si>
  <si>
    <t>3gii</t>
  </si>
  <si>
    <t>3giii</t>
  </si>
  <si>
    <t>Funding body grants must not be zero.</t>
  </si>
  <si>
    <t>Funding body grants</t>
  </si>
  <si>
    <t>Research grants and contracts</t>
  </si>
  <si>
    <t>Other income</t>
  </si>
  <si>
    <t>Endowment and investment income</t>
  </si>
  <si>
    <t>Less: share of income in joint venture(s)</t>
  </si>
  <si>
    <t>Staff costs</t>
  </si>
  <si>
    <t>Other operating expenses</t>
  </si>
  <si>
    <t>Interest and other finance costs</t>
  </si>
  <si>
    <t>Intangible assets</t>
  </si>
  <si>
    <t>Tangible assets</t>
  </si>
  <si>
    <t>Investments</t>
  </si>
  <si>
    <t>Stock</t>
  </si>
  <si>
    <t>Debtors</t>
  </si>
  <si>
    <t>Cash at bank and in hand</t>
  </si>
  <si>
    <t>Creditors</t>
  </si>
  <si>
    <t>Current portion of long-term liabilities</t>
  </si>
  <si>
    <t>Bank overdrafts</t>
  </si>
  <si>
    <t>External borrowing</t>
  </si>
  <si>
    <t>Expendable</t>
  </si>
  <si>
    <t>Permanent</t>
  </si>
  <si>
    <t>Income and expenditure account</t>
  </si>
  <si>
    <t>Pension reserve</t>
  </si>
  <si>
    <t>Revaluation reserve</t>
  </si>
  <si>
    <t>Income from endowments</t>
  </si>
  <si>
    <t>Income from short-term investments</t>
  </si>
  <si>
    <t>Other interest received</t>
  </si>
  <si>
    <t>Interest paid</t>
  </si>
  <si>
    <t>Other items</t>
  </si>
  <si>
    <t>Net cash inflow/(outflow) from returns on investments and servicing of finance</t>
  </si>
  <si>
    <t>Payments to acquire tangible assets</t>
  </si>
  <si>
    <t>Payments to acquire endowment asset investments</t>
  </si>
  <si>
    <t>Total payments to acquire fixed/endowment assets</t>
  </si>
  <si>
    <t>Receipts from sale of tangible assets</t>
  </si>
  <si>
    <t>Receipts from sale of endowment assets</t>
  </si>
  <si>
    <t>Deferred capital grants received</t>
  </si>
  <si>
    <t>Endowments received</t>
  </si>
  <si>
    <t>Net cash inflow/(outflow) from capital expenditure and financial investment</t>
  </si>
  <si>
    <t>Capital element of finance lease repayments</t>
  </si>
  <si>
    <t>Mortgages and loans acquired</t>
  </si>
  <si>
    <t>Mortgage and loan capital repayments</t>
  </si>
  <si>
    <t>Net cash inflow/(outflow) from financing</t>
  </si>
  <si>
    <t>Home and EU domicile students</t>
  </si>
  <si>
    <t xml:space="preserve">Home and EU domicile students </t>
  </si>
  <si>
    <t>Full-time undergraduate</t>
  </si>
  <si>
    <t>Part-time undergraduate</t>
  </si>
  <si>
    <t>Full-time undergraduate standard rate</t>
  </si>
  <si>
    <t>Full-time undergraduate non-standard rate</t>
  </si>
  <si>
    <t>Full-time undergraduate new</t>
  </si>
  <si>
    <t xml:space="preserve">Full-time undergraduate continuing </t>
  </si>
  <si>
    <t>Full-time undergraduate continuing</t>
  </si>
  <si>
    <t>Grants for FE provision (not applicable to SFC)</t>
  </si>
  <si>
    <t>UK industry, commerce and public corporations</t>
  </si>
  <si>
    <t>EU other</t>
  </si>
  <si>
    <t>Other sources</t>
  </si>
  <si>
    <t>Other services rendered</t>
  </si>
  <si>
    <t>Total other services rendered</t>
  </si>
  <si>
    <t>Residences and catering operations (including conferences)</t>
  </si>
  <si>
    <t>Grants from local authorities</t>
  </si>
  <si>
    <t>Income from health and hospital authorities (excluding teaching contracts for student provision)</t>
  </si>
  <si>
    <t>Release of deferred capital grants</t>
  </si>
  <si>
    <t>Income from intellectual property rights</t>
  </si>
  <si>
    <t>Other operating income</t>
  </si>
  <si>
    <t>General education expenditure</t>
  </si>
  <si>
    <t>Repairs and maintenance</t>
  </si>
  <si>
    <t>Other expenditure</t>
  </si>
  <si>
    <t>EU government bodies</t>
  </si>
  <si>
    <t>Pension cost adjustment</t>
  </si>
  <si>
    <t xml:space="preserve">Other </t>
  </si>
  <si>
    <t>Buildings</t>
  </si>
  <si>
    <t>Equipment</t>
  </si>
  <si>
    <r>
      <t xml:space="preserve">Email: </t>
    </r>
    <r>
      <rPr>
        <u/>
        <sz val="10"/>
        <color indexed="12"/>
        <rFont val="Arial"/>
        <family val="2"/>
      </rPr>
      <t>liaison@hesa.ac.uk</t>
    </r>
  </si>
  <si>
    <t>Unrealised gains on investments</t>
  </si>
  <si>
    <t>Unrealised surplus on revaluation of fixed assets</t>
  </si>
  <si>
    <t>Endowment income retained in the year</t>
  </si>
  <si>
    <t>Endowments withdrawn</t>
  </si>
  <si>
    <t>Appreciation of endowment asset investments</t>
  </si>
  <si>
    <t>New endowments</t>
  </si>
  <si>
    <t>Opening reserves and endowments</t>
  </si>
  <si>
    <t>Total recognised gains/(losses) for the year</t>
  </si>
  <si>
    <t>Table 3: Consolidated balance sheet</t>
  </si>
  <si>
    <t>Table 4: Consolidated cash flow statement</t>
  </si>
  <si>
    <t>Table 6b: Income analysed by source</t>
  </si>
  <si>
    <t>Table 7: Expenditure by activity</t>
  </si>
  <si>
    <t>Table 8: Capital expenditure</t>
  </si>
  <si>
    <t>Full-time postgraduate taught</t>
  </si>
  <si>
    <t>3aix</t>
  </si>
  <si>
    <t>3aviii</t>
  </si>
  <si>
    <t>UK-based charities (open competitive process)</t>
  </si>
  <si>
    <t>UK-based charities (other)</t>
  </si>
  <si>
    <t>UK central government bodies/local authorities, health and hospital authorities</t>
  </si>
  <si>
    <t>EU-based charities (open competitive process)</t>
  </si>
  <si>
    <t>Non-EU-based charities (open competitive process)</t>
  </si>
  <si>
    <t>Non-EU other</t>
  </si>
  <si>
    <t>Full-time postgraduate research</t>
  </si>
  <si>
    <t>Part-time postgraduate taught</t>
  </si>
  <si>
    <t>Part-time postgraduate research</t>
  </si>
  <si>
    <t>Full-time postgraduate taught standard rate</t>
  </si>
  <si>
    <t>Full-time postgraduate research standard rate</t>
  </si>
  <si>
    <t>Full-time postgraduate taught non-standard rate</t>
  </si>
  <si>
    <t>Full-time postgraduate research non-standard rate</t>
  </si>
  <si>
    <t>viii</t>
  </si>
  <si>
    <t>3ai</t>
  </si>
  <si>
    <t>3aii</t>
  </si>
  <si>
    <t>3aiii</t>
  </si>
  <si>
    <t>3aiv</t>
  </si>
  <si>
    <t>3av</t>
  </si>
  <si>
    <t>3avi</t>
  </si>
  <si>
    <t>3avii</t>
  </si>
  <si>
    <t>Medical Research Council (MRC)</t>
  </si>
  <si>
    <t>Natural Environmental Research Council (NERC)</t>
  </si>
  <si>
    <t xml:space="preserve">Table 5b: Research grants and contracts - breakdown </t>
  </si>
  <si>
    <t>1i</t>
  </si>
  <si>
    <t>Errors:</t>
  </si>
  <si>
    <t>Warnings:</t>
  </si>
  <si>
    <t>£000s</t>
  </si>
  <si>
    <t>Formula</t>
  </si>
  <si>
    <t>Status</t>
  </si>
  <si>
    <t>Result</t>
  </si>
  <si>
    <t>31001</t>
  </si>
  <si>
    <t>Error</t>
  </si>
  <si>
    <t>31002</t>
  </si>
  <si>
    <t>31003</t>
  </si>
  <si>
    <t>31004</t>
  </si>
  <si>
    <t>31005</t>
  </si>
  <si>
    <t>Research grants and contracts should not be zero.</t>
  </si>
  <si>
    <t>Warning</t>
  </si>
  <si>
    <t>31006</t>
  </si>
  <si>
    <t>Other income must not be zero.</t>
  </si>
  <si>
    <t>31007</t>
  </si>
  <si>
    <t>Endowment and investment income must not be zero.</t>
  </si>
  <si>
    <t>Depreciation</t>
  </si>
  <si>
    <t>31008</t>
  </si>
  <si>
    <t>31009</t>
  </si>
  <si>
    <t>31010</t>
  </si>
  <si>
    <t>31011</t>
  </si>
  <si>
    <t>31012</t>
  </si>
  <si>
    <t>31013</t>
  </si>
  <si>
    <t>31014</t>
  </si>
  <si>
    <t>Share of surplus/(deficit) in joint venture(s) and associates</t>
  </si>
  <si>
    <t>31015</t>
  </si>
  <si>
    <t>31016</t>
  </si>
  <si>
    <t>Exceptional items</t>
  </si>
  <si>
    <t>31017</t>
  </si>
  <si>
    <t>31018</t>
  </si>
  <si>
    <t>31019</t>
  </si>
  <si>
    <t>31020</t>
  </si>
  <si>
    <t>Taxation</t>
  </si>
  <si>
    <t>31021</t>
  </si>
  <si>
    <t>31022</t>
  </si>
  <si>
    <t>Minority interest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</si>
  <si>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</si>
  <si>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</si>
  <si>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</si>
  <si>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</si>
  <si>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</si>
  <si>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</si>
  <si>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</si>
  <si>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</si>
  <si>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</si>
  <si>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</si>
  <si>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</si>
  <si>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</si>
  <si>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</si>
  <si>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</si>
  <si>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</si>
  <si>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Realisation of property revaluation gains of previous years</t>
  </si>
  <si>
    <t>31038</t>
  </si>
  <si>
    <t>14d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</si>
  <si>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</si>
  <si>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</si>
  <si>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</si>
  <si>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</si>
  <si>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</si>
  <si>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</si>
  <si>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</si>
  <si>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</si>
  <si>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</si>
  <si>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</si>
  <si>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</si>
  <si>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</si>
  <si>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</si>
  <si>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</si>
  <si>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</si>
  <si>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</si>
  <si>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Less: share of income in joint venture(s) must be less than or equal to zero.</t>
  </si>
  <si>
    <t>Source of income</t>
  </si>
  <si>
    <t>Note: Income in this table should INCLUDE income attributable to a share in joint venture(s)</t>
  </si>
  <si>
    <t>Other</t>
  </si>
  <si>
    <t>Source of fee</t>
  </si>
  <si>
    <t>//////////</t>
  </si>
  <si>
    <t>ACTIVITY</t>
  </si>
  <si>
    <t>///////////</t>
  </si>
  <si>
    <t>Source of funds</t>
  </si>
  <si>
    <t>X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</si>
  <si>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</si>
  <si>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</si>
  <si>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</si>
  <si>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</si>
  <si>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</si>
  <si>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</si>
  <si>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</si>
  <si>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</si>
  <si>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</si>
  <si>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</si>
  <si>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</si>
  <si>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1f</t>
  </si>
  <si>
    <t>1g</t>
  </si>
  <si>
    <t>1h</t>
  </si>
  <si>
    <t>3a</t>
  </si>
  <si>
    <t>3b</t>
  </si>
  <si>
    <t>3c</t>
  </si>
  <si>
    <t>3d</t>
  </si>
  <si>
    <t>3e</t>
  </si>
  <si>
    <t>7a</t>
  </si>
  <si>
    <t>7b</t>
  </si>
  <si>
    <t>i</t>
  </si>
  <si>
    <t>ii</t>
  </si>
  <si>
    <t>iii</t>
  </si>
  <si>
    <t>iv</t>
  </si>
  <si>
    <t>v</t>
  </si>
  <si>
    <t>4a</t>
  </si>
  <si>
    <t>4b</t>
  </si>
  <si>
    <t>4c</t>
  </si>
  <si>
    <t>4d</t>
  </si>
  <si>
    <t>7c</t>
  </si>
  <si>
    <t>7d</t>
  </si>
  <si>
    <t>13a</t>
  </si>
  <si>
    <t>13b</t>
  </si>
  <si>
    <t>13c</t>
  </si>
  <si>
    <t>14a</t>
  </si>
  <si>
    <t>14b</t>
  </si>
  <si>
    <t>14c</t>
  </si>
  <si>
    <t>4e</t>
  </si>
  <si>
    <t>4f</t>
  </si>
  <si>
    <t>4g</t>
  </si>
  <si>
    <t>4h</t>
  </si>
  <si>
    <t>4i</t>
  </si>
  <si>
    <t>vi</t>
  </si>
  <si>
    <t>vii</t>
  </si>
  <si>
    <t>3h</t>
  </si>
  <si>
    <t>7e</t>
  </si>
  <si>
    <t>Tuition fees and education contracts</t>
  </si>
  <si>
    <t>Table 2: Consolidated statement of total recognised gains and losses</t>
  </si>
  <si>
    <t>Actuarial gain/(loss) in respect to pension schemes</t>
  </si>
  <si>
    <t>Table_1(D12&lt;&gt;0)</t>
  </si>
  <si>
    <t>Table_7OR(E8=0,F8&gt;0)</t>
  </si>
  <si>
    <t>Table_7OR(E9=0,F9&gt;0)</t>
  </si>
  <si>
    <t>Table_7OR(E10=0,F10&gt;0)</t>
  </si>
  <si>
    <t>Table_7OR(E11=0,F11&gt;0)</t>
  </si>
  <si>
    <t>Table_7OR(E12=0,F12&gt;0)</t>
  </si>
  <si>
    <t>Table_7OR(E13=0,F13&gt;0)</t>
  </si>
  <si>
    <t>Table_7OR(E14=0,F14&gt;0)</t>
  </si>
  <si>
    <t>Table_7OR(E15=0,F15&gt;0)</t>
  </si>
  <si>
    <t>Table_7OR(E16=0,F16&gt;0)</t>
  </si>
  <si>
    <t>Table_7OR(E17=0,F17&gt;0)</t>
  </si>
  <si>
    <t>Table_7OR(E18=0,F18&gt;0)</t>
  </si>
  <si>
    <t>Table_7OR(E19=0,F19&gt;0)</t>
  </si>
  <si>
    <t>Table_7OR(E20=0,F20&gt;0)</t>
  </si>
  <si>
    <t>Table_7OR(E21=0,F21&gt;0)</t>
  </si>
  <si>
    <t>Table_7OR(E22=0,F22&gt;0)</t>
  </si>
  <si>
    <t>Table_7OR(E23=0,F23&gt;0)</t>
  </si>
  <si>
    <t>Table_7OR(E24=0,F24&gt;0)</t>
  </si>
  <si>
    <t>Table_7OR(E25=0,F25&gt;0)</t>
  </si>
  <si>
    <t>Table_7OR(E26=0,F26&gt;0)</t>
  </si>
  <si>
    <t>Table_7OR(E27=0,F27&gt;0)</t>
  </si>
  <si>
    <t>Table_7OR(E28=0,F28&gt;0)</t>
  </si>
  <si>
    <t>Table_7OR(E29=0,F29&gt;0)</t>
  </si>
  <si>
    <t>Table_7OR(E30=0,F30&gt;0)</t>
  </si>
  <si>
    <t>Table_7OR(E31=0,F31&gt;0)</t>
  </si>
  <si>
    <t>Table_7OR(E32=0,F32&gt;0)</t>
  </si>
  <si>
    <t>Table_7OR(E33=0,F33&gt;0)</t>
  </si>
  <si>
    <t>Table_7OR(E34=0,F34&gt;0)</t>
  </si>
  <si>
    <t>Table_7OR(E35=0,F35&gt;0)</t>
  </si>
  <si>
    <t>Table_7OR(E37=0,F37&gt;0)</t>
  </si>
  <si>
    <t>Table_7OR(E38=0,F38&gt;0)</t>
  </si>
  <si>
    <t>Table_7OR(E39=0,F39&gt;0)</t>
  </si>
  <si>
    <t>Table_7OR(E36=0,F36&gt;0)</t>
  </si>
  <si>
    <t>Table_7OR(E40=0,F40&gt;0)</t>
  </si>
  <si>
    <t>Table_7OR(E41=0,F41&gt;0)</t>
  </si>
  <si>
    <t>Table_8(C8&gt;=0)</t>
  </si>
  <si>
    <t>Table_8(C9&gt;=0)</t>
  </si>
  <si>
    <t>Table_8(C11&gt;=0)</t>
  </si>
  <si>
    <t>Table_8(C12&gt;=0)</t>
  </si>
  <si>
    <t>Table_8(C13&gt;=0)</t>
  </si>
  <si>
    <t>Table_1(D10&lt;=0)</t>
  </si>
  <si>
    <t>Table_1(F10&lt;=0)</t>
  </si>
  <si>
    <t>Table_1(D5&lt;&gt;0)</t>
  </si>
  <si>
    <t>Table_1(D4&lt;&gt;0)</t>
  </si>
  <si>
    <t>Table_1(D6&lt;&gt;0)</t>
  </si>
  <si>
    <t>Table_1(D7&lt;&gt;0)</t>
  </si>
  <si>
    <t>Table_1(D8&lt;&gt;0)</t>
  </si>
  <si>
    <t>Table_1(F12&lt;&gt;0)</t>
  </si>
  <si>
    <t>Table_1(D20&lt;&gt;0)</t>
  </si>
  <si>
    <t>Table_1(F20&lt;&gt;0)</t>
  </si>
  <si>
    <t>Tuition fees and education contracts must not be zero.</t>
  </si>
  <si>
    <t xml:space="preserve">Table 6a: Tuition fees and education contracts analysed by domicile, </t>
  </si>
  <si>
    <t>N.B. The FSR template is split over separate worksheet tabs with one table per tab. All ten tables must be completed.</t>
  </si>
  <si>
    <t>Transfer from/(to) accumulated income in endowment funds</t>
  </si>
  <si>
    <t>Table 5a: Research grants and contracts - breakdown of income by</t>
  </si>
  <si>
    <t xml:space="preserve">Investment in joint ventures: </t>
  </si>
  <si>
    <t>Share of gross assets</t>
  </si>
  <si>
    <t>Share of gross liabilities</t>
  </si>
  <si>
    <t>Table_3(D11&lt;&gt;0)</t>
  </si>
  <si>
    <t>Table_3(F11&lt;&gt;0)</t>
  </si>
  <si>
    <t>Table_3(D20&lt;&gt;0)</t>
  </si>
  <si>
    <t>Table_3(F20&lt;&gt;0)</t>
  </si>
  <si>
    <t>Table_3(D26&lt;&gt;0)</t>
  </si>
  <si>
    <t>Table_3(F26&lt;&gt;0)</t>
  </si>
  <si>
    <t>Table_3(D13=D51)</t>
  </si>
  <si>
    <t>14e</t>
  </si>
  <si>
    <t>RECID:</t>
  </si>
  <si>
    <t>31064</t>
  </si>
  <si>
    <t>31065</t>
  </si>
  <si>
    <t>31066</t>
  </si>
  <si>
    <t>31067</t>
  </si>
  <si>
    <t>Share of gross liabilities must be less than or equal to zero</t>
  </si>
  <si>
    <t>Table_3(D10&lt;=0)</t>
  </si>
  <si>
    <t>Table_3(F10&lt;=0)</t>
  </si>
  <si>
    <t>Table_3(D44=D60)</t>
  </si>
  <si>
    <t>Table_3(F44=F60)</t>
  </si>
  <si>
    <t>6a</t>
  </si>
  <si>
    <t>6ai</t>
  </si>
  <si>
    <t>6aii</t>
  </si>
  <si>
    <t>6aiii</t>
  </si>
  <si>
    <t>6aiv</t>
  </si>
  <si>
    <t>6av</t>
  </si>
  <si>
    <t>6avi</t>
  </si>
  <si>
    <t>6avii</t>
  </si>
  <si>
    <t>6aviii</t>
  </si>
  <si>
    <t>6aix</t>
  </si>
  <si>
    <t>6bi</t>
  </si>
  <si>
    <t>6bii</t>
  </si>
  <si>
    <t>6c</t>
  </si>
  <si>
    <t>6d</t>
  </si>
  <si>
    <t>6e</t>
  </si>
  <si>
    <t>6fi</t>
  </si>
  <si>
    <t>6fii</t>
  </si>
  <si>
    <t>6fiii</t>
  </si>
  <si>
    <t>6gi</t>
  </si>
  <si>
    <t>6gii</t>
  </si>
  <si>
    <t>6giii</t>
  </si>
  <si>
    <t>6h</t>
  </si>
  <si>
    <t>6i</t>
  </si>
  <si>
    <t>Table_3(D58&lt;&gt;0)</t>
  </si>
  <si>
    <t>Table_3(F58&lt;&gt;0)</t>
  </si>
  <si>
    <t>BIS Research Councils, The Royal Society, British Academy</t>
  </si>
  <si>
    <t>Other research training support grants</t>
  </si>
  <si>
    <t>General Guidance to Tables and COMMIT-stage validation</t>
  </si>
  <si>
    <t>Difference</t>
  </si>
  <si>
    <t>AB Ratio</t>
  </si>
  <si>
    <t>Summary Financial Statistics</t>
  </si>
  <si>
    <t>Net income (Table 1 Head 1h)</t>
  </si>
  <si>
    <t>Total expenditure (Table 1 Head 2e)</t>
  </si>
  <si>
    <t>Historical cost surplus/(deficit) for the year after taxation (Table 1 Head 14)</t>
  </si>
  <si>
    <t xml:space="preserve">Net assets including pension asset/(liability) (Table 3 Head 11) </t>
  </si>
  <si>
    <t>Increase/(decrease) in cash in the year (Table 4 Head 8)</t>
  </si>
  <si>
    <t>Table_3(F13=F51)</t>
  </si>
  <si>
    <t>Tangible assets must be greater than Intangible assets.</t>
  </si>
  <si>
    <t>Gross assets and gross liabilities must be both zero or both non zero.</t>
  </si>
  <si>
    <t>Table_3(D9,D10)=0,&lt;&gt;0</t>
  </si>
  <si>
    <t>Table_3(F9,F10)=0,&lt;&gt;0</t>
  </si>
  <si>
    <t>Table_3(D33,F33)=0</t>
  </si>
  <si>
    <t>Table_1</t>
  </si>
  <si>
    <t>Table_2</t>
  </si>
  <si>
    <t>Table_3</t>
  </si>
  <si>
    <t>Table_4</t>
  </si>
  <si>
    <t>Table_5a</t>
  </si>
  <si>
    <t>Table_5b</t>
  </si>
  <si>
    <t>Table_6a</t>
  </si>
  <si>
    <t>Table_6b</t>
  </si>
  <si>
    <t>Table_7</t>
  </si>
  <si>
    <t>Table_8</t>
  </si>
  <si>
    <t xml:space="preserve">The variance threshold for the yellow highlighted cells above is where: </t>
  </si>
  <si>
    <t>Income for general research studentships from charities (open competitive process)</t>
  </si>
  <si>
    <t>Table_8(D8,D9)=0</t>
  </si>
  <si>
    <t>All monies must be entered rounded to the nearest £1,000 (entering more than 999,999 signifies wrong degree of accuracy)</t>
  </si>
  <si>
    <t>Table_3(D6,F6&gt;=D5,F5)</t>
  </si>
  <si>
    <t>To improve efficiency and speed up the flow of information during this process, please review the credibility of the variance in any of the yellow highlighted cells below.</t>
  </si>
  <si>
    <t>Note: AB Ratio = difference between the two values / the smallest absolute number in the two values</t>
  </si>
  <si>
    <t>31055</t>
  </si>
  <si>
    <t>31070</t>
  </si>
  <si>
    <t>31071</t>
  </si>
  <si>
    <t>31072</t>
  </si>
  <si>
    <t>31073</t>
  </si>
  <si>
    <t>31074</t>
  </si>
  <si>
    <t>31075</t>
  </si>
  <si>
    <t>31076</t>
  </si>
  <si>
    <t>31077</t>
  </si>
  <si>
    <t>31078</t>
  </si>
  <si>
    <t>31079</t>
  </si>
  <si>
    <t>31080</t>
  </si>
  <si>
    <t>31081</t>
  </si>
  <si>
    <t>31082</t>
  </si>
  <si>
    <t>31083</t>
  </si>
  <si>
    <t>31085</t>
  </si>
  <si>
    <t>31086</t>
  </si>
  <si>
    <t>31087</t>
  </si>
  <si>
    <t>31088</t>
  </si>
  <si>
    <t>31089</t>
  </si>
  <si>
    <t>31090</t>
  </si>
  <si>
    <t>31091</t>
  </si>
  <si>
    <t>Help for completing the return and COMMIT-stage validation can be found at:</t>
  </si>
  <si>
    <t>Change in debt in the year</t>
  </si>
  <si>
    <t>Table_8(D11,D12)&lt;=50,000,000</t>
  </si>
  <si>
    <t>Research training support grant income would not usually all be under: Income for general research studentships from charities.</t>
  </si>
  <si>
    <t>Net income</t>
  </si>
  <si>
    <t>Total expenditure</t>
  </si>
  <si>
    <t>Historical cost surplus/(deficit) for the year before taxation</t>
  </si>
  <si>
    <t>Historical cost surplus/(deficit) for the year after taxation</t>
  </si>
  <si>
    <t>Surplus/(deficit) on continuing operations before taxation</t>
  </si>
  <si>
    <t>Surplus/(deficit) for the year retained within general reserves</t>
  </si>
  <si>
    <t>Surplus/(deficit) for the year</t>
  </si>
  <si>
    <t>Surplus/(deficit) on continuing operations after depreciation of assets and taxation</t>
  </si>
  <si>
    <t>Total recognised gains/(losses) relating to the year</t>
  </si>
  <si>
    <t>Closing reserves and endowments</t>
  </si>
  <si>
    <t>Total fixed assets</t>
  </si>
  <si>
    <t>Total current assets</t>
  </si>
  <si>
    <t>Total creditors (amounts falling due within one year)</t>
  </si>
  <si>
    <t>Net current assets/(liabilities)</t>
  </si>
  <si>
    <t>Total assets less current liabilities</t>
  </si>
  <si>
    <t>Total creditors (amounts falling due after more than one year)</t>
  </si>
  <si>
    <t>Net assets excluding pension asset/(liability)</t>
  </si>
  <si>
    <t>Net assets including pension asset/(liability)</t>
  </si>
  <si>
    <t>Total endowments</t>
  </si>
  <si>
    <t>Total reserves</t>
  </si>
  <si>
    <t>Total funds</t>
  </si>
  <si>
    <t>Net cash inflow/(outflow) before use of liquid resources and financing</t>
  </si>
  <si>
    <t>Total academic departments</t>
  </si>
  <si>
    <t>Total research grants and contracts</t>
  </si>
  <si>
    <t>Net research grants and contracts</t>
  </si>
  <si>
    <t>Total HE course fees</t>
  </si>
  <si>
    <t>Total research training support grants</t>
  </si>
  <si>
    <t>Total tuition fees and education contracts</t>
  </si>
  <si>
    <t>UK central government/local authorities, health and hospital authorities, EU government bodies</t>
  </si>
  <si>
    <t>Income</t>
  </si>
  <si>
    <t>Reconciliation</t>
  </si>
  <si>
    <t>Fixed assets</t>
  </si>
  <si>
    <t>Endowment assets</t>
  </si>
  <si>
    <t>Current assets</t>
  </si>
  <si>
    <t>Creditors: amounts falling due within one year</t>
  </si>
  <si>
    <t>Creditors: amounts falling due after more than one year</t>
  </si>
  <si>
    <t>Provisions for liabilities and charges</t>
  </si>
  <si>
    <t>Net pension asset/(liability)</t>
  </si>
  <si>
    <t>Deferred capital grants</t>
  </si>
  <si>
    <t>Endowments</t>
  </si>
  <si>
    <t>Reserves</t>
  </si>
  <si>
    <t>Net cash inflow/(outflow) from operating activities</t>
  </si>
  <si>
    <t>Returns on investments and servicing of finance</t>
  </si>
  <si>
    <t>Capital expenditure and financial investment</t>
  </si>
  <si>
    <t>Management of liquid resources</t>
  </si>
  <si>
    <t>Financing</t>
  </si>
  <si>
    <t>Reconciliation of net cash flow to movement in net funds/(debt)</t>
  </si>
  <si>
    <t>Academic departments</t>
  </si>
  <si>
    <t>Total academic services</t>
  </si>
  <si>
    <t>HE course fees</t>
  </si>
  <si>
    <t>Non-credit bearing course fees</t>
  </si>
  <si>
    <t>FE course fees</t>
  </si>
  <si>
    <t>Research training support grants</t>
  </si>
  <si>
    <t>Total endowment and investment income</t>
  </si>
  <si>
    <t>Premises</t>
  </si>
  <si>
    <t>Total residences and catering operations (including conferences)</t>
  </si>
  <si>
    <t>Residences and catering operations</t>
  </si>
  <si>
    <t>Other operations</t>
  </si>
  <si>
    <t>BBSRC</t>
  </si>
  <si>
    <t>MRC</t>
  </si>
  <si>
    <t>NERC</t>
  </si>
  <si>
    <t>EPSRC</t>
  </si>
  <si>
    <t>ESRC</t>
  </si>
  <si>
    <t>AHRC</t>
  </si>
  <si>
    <t>STFC</t>
  </si>
  <si>
    <t>Academic staff costs</t>
  </si>
  <si>
    <t>Other staff costs</t>
  </si>
  <si>
    <t>Total staff costs</t>
  </si>
  <si>
    <t>Total reserves must not be zero.</t>
  </si>
  <si>
    <t>HESA Specific Rules</t>
  </si>
  <si>
    <t>Net income must not be zero.</t>
  </si>
  <si>
    <t>Total expenditure must not be zero.</t>
  </si>
  <si>
    <t>Total fixed assets must not be zero.</t>
  </si>
  <si>
    <t>Total current assets must not be zero.</t>
  </si>
  <si>
    <t>Total creditors (amounts falling due within one year) should not be zero.</t>
  </si>
  <si>
    <t>Net assets including pension asset/(liability) must equal Total funds.</t>
  </si>
  <si>
    <t>Endowment assets must equal Total endowments.</t>
  </si>
  <si>
    <r>
      <t xml:space="preserve">Residences and catering operations </t>
    </r>
    <r>
      <rPr>
        <sz val="10"/>
        <rFont val="Arial"/>
        <family val="2"/>
      </rPr>
      <t>a Buildings Total actual spend should be greater than or equal to zero.</t>
    </r>
  </si>
  <si>
    <r>
      <t>Residences and catering operations</t>
    </r>
    <r>
      <rPr>
        <sz val="10"/>
        <rFont val="Arial"/>
        <family val="2"/>
      </rPr>
      <t xml:space="preserve"> b Equipment Total actual spend should be greater than or equal to zero.</t>
    </r>
  </si>
  <si>
    <r>
      <t>Other operations</t>
    </r>
    <r>
      <rPr>
        <sz val="10"/>
        <rFont val="Arial"/>
        <family val="2"/>
      </rPr>
      <t xml:space="preserve"> a Buildings Total actual spend should be greater than or equal to zero.</t>
    </r>
  </si>
  <si>
    <r>
      <t>Other operations</t>
    </r>
    <r>
      <rPr>
        <sz val="10"/>
        <rFont val="Arial"/>
        <family val="2"/>
      </rPr>
      <t xml:space="preserve"> b Equipment Total actual spend should be greater than or equal to zero.</t>
    </r>
  </si>
  <si>
    <t>Total capital expenditure Total actual spend should be greater than or equal to zero.</t>
  </si>
  <si>
    <t>KFI Calculations</t>
  </si>
  <si>
    <t>KFI No.</t>
  </si>
  <si>
    <t>KFI ratio title</t>
  </si>
  <si>
    <t>Ratio specification using FSR template reference</t>
  </si>
  <si>
    <t>KFI No.- Numeric part</t>
  </si>
  <si>
    <t>Numerator</t>
  </si>
  <si>
    <t>Denominator</t>
  </si>
  <si>
    <t>Ratio</t>
  </si>
  <si>
    <t>Total income in £000s</t>
  </si>
  <si>
    <t>Table 1 Head 1f</t>
  </si>
  <si>
    <t>% ratio of total funding body grants to total income</t>
  </si>
  <si>
    <t>100 x Table 1 Head 1a / Table 1 Head 1f</t>
  </si>
  <si>
    <t>% ratio of recurrent teaching grants from funding bodies to total income</t>
  </si>
  <si>
    <t>100 x Table 6b Head 1ai / Table 1 Head 1f</t>
  </si>
  <si>
    <t>% ratio of recurrent research grants from funding bodies to total income</t>
  </si>
  <si>
    <t>100 x Table 6b Head 1aii / Table 1 Head 1f</t>
  </si>
  <si>
    <t>% ratio of funding body recurrent (other) grants from funding bodies to total income</t>
  </si>
  <si>
    <t>100 x Table 6b Head 1aiii / Table 1 Head 1f</t>
  </si>
  <si>
    <t>% ratio of total funding body grants for HE provision to total income</t>
  </si>
  <si>
    <t>100 x Table 6b Head 1ai to v / Table 1 Head 1f</t>
  </si>
  <si>
    <t>% ratio of total tuition fees and education contracts to total income</t>
  </si>
  <si>
    <t>100 x Table 1 Head 1b / Table 1 Head 1f</t>
  </si>
  <si>
    <t>% ratio of full-time Home/European Union (EU) HE student fees to total income</t>
  </si>
  <si>
    <t>ratio 9 is country specific</t>
  </si>
  <si>
    <r>
      <t xml:space="preserve">As per selected country </t>
    </r>
    <r>
      <rPr>
        <sz val="11"/>
        <rFont val="Arial"/>
        <family val="2"/>
      </rPr>
      <t xml:space="preserve"> entered in Title_Page</t>
    </r>
  </si>
  <si>
    <t>% ratio of non-EU HE course fees to total income</t>
  </si>
  <si>
    <t>% ratio of income from research grants and contracts to total income</t>
  </si>
  <si>
    <t>100 x Table 1 Head 1c / Table 1 Head 1f</t>
  </si>
  <si>
    <t xml:space="preserve">% ratio of BIS research council grants and contracts to total income </t>
  </si>
  <si>
    <t>100 x Table 6b Head 3aix / Table 1 Head 1f</t>
  </si>
  <si>
    <t xml:space="preserve">% ratio of UK industry, commerce and public corporations research grants and contracts to total income </t>
  </si>
  <si>
    <t>100 x Table 6b Head 3d / Table 1 Head 1f</t>
  </si>
  <si>
    <t xml:space="preserve">% ratio of EU research grants and contracts to total income </t>
  </si>
  <si>
    <t>100 x (Table 6b Head 3e + Head 3fi + Head 3fii + Head 3fiii) / Table 1 Head 1f</t>
  </si>
  <si>
    <t>% ratio of other income to total income</t>
  </si>
  <si>
    <t>100 x Table 1 Head 1d / Table 1 Head 1f</t>
  </si>
  <si>
    <t>% ratio of total endowment and investment income to total income</t>
  </si>
  <si>
    <t>100 x Table 1 Head 1e / Table 1 Head 1f</t>
  </si>
  <si>
    <t>% ratio of contribution from research grants and contracts to research grants and contracts income</t>
  </si>
  <si>
    <t>100 x (Table 1 Head 1c - Table 7 Head 6i) / Table 1 Head 1c</t>
  </si>
  <si>
    <t>22a</t>
  </si>
  <si>
    <t>% ratio of historical surplus/(deficit) for the year after taxation to total income</t>
  </si>
  <si>
    <t>100 x Table 1 Head 14 / Table 1 Head 1f</t>
  </si>
  <si>
    <t>22b</t>
  </si>
  <si>
    <t>% ratio of historical surplus/(deficit) for the year after taxation to total income (excluding pension cost adjustment)</t>
  </si>
  <si>
    <t>100 x ((Table 1 Head 14 + Table 7 Head 7a) / Table 1 Head 1f)</t>
  </si>
  <si>
    <t>Ratio of current assets to current liabilities</t>
  </si>
  <si>
    <t>Table 3 Head 3e / Table 3 Head 4d</t>
  </si>
  <si>
    <t>Ratio of liquid assets to current liabilities</t>
  </si>
  <si>
    <t>(Table 3 Head 3c + Head 3d) / Table 3 Head 4d</t>
  </si>
  <si>
    <t>26a</t>
  </si>
  <si>
    <t>Days ratio of net liquidity to total expenditure (excluding depreciation)</t>
  </si>
  <si>
    <t>365 x ((Table 3 Head 3c + Head 3d) - Table 3 Head 4c) / (Table 1 Head 2e – Table 1 Head 2c)</t>
  </si>
  <si>
    <t>26b</t>
  </si>
  <si>
    <t>Days ratio of net liquidity to total expenditure (excluding depreciation and pension cost adjustment)</t>
  </si>
  <si>
    <t>365 x ((Table 3 Head 3c + Head 3d) - Table 3 Head 4c) / (Table 1 Head 2e – Table 1 Head 2c - Table 7 Head 7a)</t>
  </si>
  <si>
    <t>27a</t>
  </si>
  <si>
    <t>Days ratio of total general funds to total expenditure</t>
  </si>
  <si>
    <t>365 x (Table 3 Head 13a + Head 14a + Head 14b Total) / Table 1 Head 2e</t>
  </si>
  <si>
    <t>27b</t>
  </si>
  <si>
    <t>Days ratio of total general funds to total expenditure (excluding pension reserve and pension cost adjustment)</t>
  </si>
  <si>
    <t>365 x (Table 3 Head 13a +  Head 14a) / (Table 1 Head 2e - Table 7 Head 7a)</t>
  </si>
  <si>
    <t>Days ratio of current income (excluding funding body grants for HE provision (SFC for all provision)) represented by debtors</t>
  </si>
  <si>
    <t xml:space="preserve">365 x Table 3 Head 3b / (Table 1 Head 1f - Table 6b  Head 1ai to v) </t>
  </si>
  <si>
    <t>% ratio of total long-term borrowings to total income</t>
  </si>
  <si>
    <t>30a</t>
  </si>
  <si>
    <t>% ratio of total staff costs to total income</t>
  </si>
  <si>
    <t>100 x Table 1 Head 2a / Table 1 Head 1f</t>
  </si>
  <si>
    <t>30b</t>
  </si>
  <si>
    <t>% ratio of total staff costs to total income (excluding pension cost adjustment)</t>
  </si>
  <si>
    <t>100 x Table 1 Head 2a - Table 7 Head 7a column 3/ Table 1 Head 1f</t>
  </si>
  <si>
    <t>% ratio of total net cash inflow from operating activities to total income</t>
  </si>
  <si>
    <t>100 x Table 4 Head 1 / Table 1 Head 1f</t>
  </si>
  <si>
    <t>32a</t>
  </si>
  <si>
    <t>Gearing ratio</t>
  </si>
  <si>
    <t>32b</t>
  </si>
  <si>
    <t>Gearing ratio (excluding pension reserve)</t>
  </si>
  <si>
    <t>33a</t>
  </si>
  <si>
    <t>% ratio of premises repairs and maintenance to total expenditure</t>
  </si>
  <si>
    <t>100 x Table 7 Head 4a / Table 1 Head 2e</t>
  </si>
  <si>
    <t>33b</t>
  </si>
  <si>
    <t>% ratio of premises repairs &amp; maintenance to total expenditure (excluding pension cost adjustment)</t>
  </si>
  <si>
    <t>100 x Table 7 Head 4a / (Table 1 Head 2e - Table 7 Head 7a)</t>
  </si>
  <si>
    <t>34a</t>
  </si>
  <si>
    <t>Days ratio of total net cash inflow to total expenditure (excluding depreciation)</t>
  </si>
  <si>
    <t>365 x (Table 4 Head 1 + Head 2f) / (Table 1 Head 2e – Table 1 Head 2c)</t>
  </si>
  <si>
    <t>34b</t>
  </si>
  <si>
    <t>Days ratio of total net cash inflow to total expenditure (excluding depreciation and pension cost adjustment)</t>
  </si>
  <si>
    <t>365 x (Table 4 Head 1 + Head 2f) / (Table 1 Head 2e – Table 1 Head 2c - Table 7 Head 7a)</t>
  </si>
  <si>
    <t>% ratio of interest and other finance costs to total income</t>
  </si>
  <si>
    <t>100 x Table 1 Head 2d / Table 1 Head 1f</t>
  </si>
  <si>
    <t>Viability</t>
  </si>
  <si>
    <t xml:space="preserve">(Table 3 Head 3c + Table 3 Head 3d) / (Table 3 Head 7b + Table 3 Head 4b + Table 3 Head 4c)   </t>
  </si>
  <si>
    <t>38a</t>
  </si>
  <si>
    <t>% return on net assets</t>
  </si>
  <si>
    <t>100 x (Table 1 Head 9 - Head 8 / Table 3 Head 9)</t>
  </si>
  <si>
    <t>38b</t>
  </si>
  <si>
    <t>% return on net assets (excluding pension cost adjustment)</t>
  </si>
  <si>
    <r>
      <t>100 x (((Table 1 Head 9 - Head 8) +</t>
    </r>
    <r>
      <rPr>
        <sz val="11"/>
        <color indexed="13"/>
        <rFont val="Arial"/>
        <family val="2"/>
      </rPr>
      <t xml:space="preserve"> </t>
    </r>
    <r>
      <rPr>
        <sz val="11"/>
        <rFont val="Arial"/>
        <family val="2"/>
      </rPr>
      <t>Table 7 Head 7a) / Table 3 Head 9)</t>
    </r>
  </si>
  <si>
    <t>KFI Suffix    1=a,2=b</t>
  </si>
  <si>
    <t>Total actual spend</t>
  </si>
  <si>
    <t>Retained proceed of sales</t>
  </si>
  <si>
    <t>Internal funds</t>
  </si>
  <si>
    <t>Loans</t>
  </si>
  <si>
    <t>Other external sources</t>
  </si>
  <si>
    <t>Administration &amp; central services</t>
  </si>
  <si>
    <t>Total administration &amp; central services</t>
  </si>
  <si>
    <t>COUNTA cells not empty</t>
  </si>
  <si>
    <t>COUNTIF cells contains "zero" word</t>
  </si>
  <si>
    <t>COUNTIF cells contains"0"</t>
  </si>
  <si>
    <t>COUNTIF"0"/(COUNTA - COUNTIF"zero")</t>
  </si>
  <si>
    <t>0 cells/(cells not empty - "zero" cells)</t>
  </si>
  <si>
    <t>numerator</t>
  </si>
  <si>
    <t>denom</t>
  </si>
  <si>
    <t>% end in 0</t>
  </si>
  <si>
    <t>genuine "zero" only cells</t>
  </si>
  <si>
    <t>end in "0" cells</t>
  </si>
  <si>
    <t>not empty (blue cells)</t>
  </si>
  <si>
    <t>English explanation</t>
  </si>
  <si>
    <t>Formula details</t>
  </si>
  <si>
    <t>PASS/FAIL to be displayed on Title_Page</t>
  </si>
  <si>
    <t>FAIL if &gt;0.5 (50%) end in 0</t>
  </si>
  <si>
    <r>
      <t>Residences and catering</t>
    </r>
    <r>
      <rPr>
        <sz val="10"/>
        <rFont val="Arial"/>
        <family val="2"/>
      </rPr>
      <t xml:space="preserve"> funding body grants value has been returned. Is this genuine? Please review the credibility.</t>
    </r>
  </si>
  <si>
    <r>
      <t>Other operations</t>
    </r>
    <r>
      <rPr>
        <sz val="10"/>
        <rFont val="Arial"/>
        <family val="2"/>
      </rPr>
      <t xml:space="preserve"> funding body grants value is greater than 50,000,000. Is this genuine? Please review the credibility.</t>
    </r>
  </si>
  <si>
    <t>Staff &amp; student facilities</t>
  </si>
  <si>
    <t>Recurrent (teaching)</t>
  </si>
  <si>
    <t>Recurrent (research)</t>
  </si>
  <si>
    <t>Release of deferred capital grants - buildings</t>
  </si>
  <si>
    <t xml:space="preserve">Release of deferred capital grants - equipment </t>
  </si>
  <si>
    <t>Table_8(D8:H9,D11:H12,C13:H13)&lt;=999,999</t>
  </si>
  <si>
    <t>Full-time undergraduate standard fees</t>
  </si>
  <si>
    <t>Full-time undergraduate rest of UK de-regulated fees</t>
  </si>
  <si>
    <t>ix</t>
  </si>
  <si>
    <t>x</t>
  </si>
  <si>
    <t>Full-time postgraduate taught rest of UK de-regulated fees</t>
  </si>
  <si>
    <t>xi</t>
  </si>
  <si>
    <t>xii</t>
  </si>
  <si>
    <t>101 Clinical medicine</t>
  </si>
  <si>
    <t>102 Clinical dentistry</t>
  </si>
  <si>
    <t>103 Nursing &amp; allied health professions</t>
  </si>
  <si>
    <t>104 Psychology &amp; behavioural sciences</t>
  </si>
  <si>
    <t>105 Health &amp; community studies</t>
  </si>
  <si>
    <t>106 Anatomy &amp; physiology</t>
  </si>
  <si>
    <t>107 Pharmacy &amp; pharmacology</t>
  </si>
  <si>
    <t>108 Sports science &amp; leisure studies</t>
  </si>
  <si>
    <t>109 Veterinary science</t>
  </si>
  <si>
    <t>110 Agriculture, forestry &amp; food science</t>
  </si>
  <si>
    <t>111 Earth, marine &amp; environmental sciences</t>
  </si>
  <si>
    <t>112 Biosciences</t>
  </si>
  <si>
    <t>113 Chemistry</t>
  </si>
  <si>
    <t>114 Physics</t>
  </si>
  <si>
    <t>115 General engineering</t>
  </si>
  <si>
    <t>116 Chemical engineering</t>
  </si>
  <si>
    <t>117 Mineral, metallurgy &amp; materials engineering</t>
  </si>
  <si>
    <t>118 Civil engineering</t>
  </si>
  <si>
    <t>119 Electrical, electronic &amp; computer engineering</t>
  </si>
  <si>
    <t>120 Mechanical, aero &amp; production engineering</t>
  </si>
  <si>
    <t>121 IT, systems sciences &amp; computer software engineering</t>
  </si>
  <si>
    <t>122 Mathematics</t>
  </si>
  <si>
    <t>123 Architecture, built environment &amp; planning</t>
  </si>
  <si>
    <t>124 Geography &amp; environmental studies</t>
  </si>
  <si>
    <t>125 Area studies</t>
  </si>
  <si>
    <t>126 Archaeology</t>
  </si>
  <si>
    <t>127 Anthropology &amp; development studies</t>
  </si>
  <si>
    <t>128 Politics &amp; international studies</t>
  </si>
  <si>
    <t>129 Economics &amp; econometrics</t>
  </si>
  <si>
    <t>130 Law</t>
  </si>
  <si>
    <t>131 Social work &amp; social policy</t>
  </si>
  <si>
    <t>132 Sociology</t>
  </si>
  <si>
    <t>133 Business &amp; management studies</t>
  </si>
  <si>
    <t>134 Catering &amp; hospitality management</t>
  </si>
  <si>
    <t>135 Education</t>
  </si>
  <si>
    <t>136 Continuing education</t>
  </si>
  <si>
    <t>137 Modern languages</t>
  </si>
  <si>
    <t>138 English language &amp; literature</t>
  </si>
  <si>
    <t>139 History</t>
  </si>
  <si>
    <t>140 Classics</t>
  </si>
  <si>
    <t>141 Philosophy</t>
  </si>
  <si>
    <t>142 Theology &amp; religious studies</t>
  </si>
  <si>
    <t>143 Art &amp; design</t>
  </si>
  <si>
    <t>144 Music, dance, drama &amp; performing arts</t>
  </si>
  <si>
    <t>145 Media studies</t>
  </si>
  <si>
    <t>31096</t>
  </si>
  <si>
    <t>31097</t>
  </si>
  <si>
    <t>31098</t>
  </si>
  <si>
    <t>31099</t>
  </si>
  <si>
    <t>31100</t>
  </si>
  <si>
    <t>31101</t>
  </si>
  <si>
    <t>31102</t>
  </si>
  <si>
    <t>31103</t>
  </si>
  <si>
    <t>31104</t>
  </si>
  <si>
    <t>31105</t>
  </si>
  <si>
    <t>31106</t>
  </si>
  <si>
    <t>135 Education: if Total staff costs should have Other operating expenses value.</t>
  </si>
  <si>
    <t>136 Continuing education: if Total staff costs should have Other operating expenses value.</t>
  </si>
  <si>
    <t>137 Modern languages: if Total staff costs should have Other operating expenses value.</t>
  </si>
  <si>
    <t>138 English language &amp; literature: if Total staff costs should have Other operating expenses value.</t>
  </si>
  <si>
    <t>139 History: if Total staff costs should have Other operating expenses value.</t>
  </si>
  <si>
    <t>140 Classics: if Total staff costs should have Other operating expenses value.</t>
  </si>
  <si>
    <t>141 Philosophy: if Total staff costs should have Other operating expenses value.</t>
  </si>
  <si>
    <t>142 Theology &amp; religious studies: if Total staff costs should have Other operating expenses value.</t>
  </si>
  <si>
    <t>143 Art &amp; design: if Total staff costs should have Other operating expenses value.</t>
  </si>
  <si>
    <t>144 Music, dance, drama &amp; performing arts: if Total staff costs should have Other operating expenses value.</t>
  </si>
  <si>
    <t>145 Media studies: if Total staff costs should have Other operating expenses value.</t>
  </si>
  <si>
    <t>Table_7OR(E42=0,F42&gt;0)</t>
  </si>
  <si>
    <t>Table_7OR(E43=0,F43&gt;0)</t>
  </si>
  <si>
    <t>Table_7OR(E44=0,F44&gt;0)</t>
  </si>
  <si>
    <t>Table_7OR(E45=0,F45&gt;0)</t>
  </si>
  <si>
    <t>Table_7OR(E46=0,F46&gt;0)</t>
  </si>
  <si>
    <t>Table_7OR(E47=0,F47&gt;0)</t>
  </si>
  <si>
    <t>Table_7OR(E48=0,F48&gt;0)</t>
  </si>
  <si>
    <t>Table_7OR(E49=0,F49&gt;0)</t>
  </si>
  <si>
    <t>Table_7OR(E50=0,F50&gt;0)</t>
  </si>
  <si>
    <t>Table_7OR(E51=0,F51&gt;0)</t>
  </si>
  <si>
    <t>Table_7OR(E52=0,F52&gt;0)</t>
  </si>
  <si>
    <t>101 Clinical medicine: if Total staff costs should have Other operating expenses value.</t>
  </si>
  <si>
    <t>102 Clinical dentistry: if Total staff costs should have Other operating expenses value.</t>
  </si>
  <si>
    <t>103 Nursing &amp; allied health professions: if Total staff costs should have Other operating expenses value.</t>
  </si>
  <si>
    <t>104 Psychology &amp; behavioural sciences: if Total staff costs should have Other operating expenses value.</t>
  </si>
  <si>
    <t>105 Health &amp; community studies: if Total staff costs should have Other operating expenses value.</t>
  </si>
  <si>
    <t>106 Anatomy &amp; physiology: if Total staff costs should have Other operating expenses value.</t>
  </si>
  <si>
    <t>107 Pharmacy &amp; pharmacology: if Total staff costs should have Other operating expenses value.</t>
  </si>
  <si>
    <t>108 Sports science &amp; leisure studies: if Total staff costs should have Other operating expenses value.</t>
  </si>
  <si>
    <t>109 Veterinary science: if Total staff costs should have Other operating expenses value.</t>
  </si>
  <si>
    <t>110 Agriculture, forestry &amp; food science: if Total staff costs should have Other operating expenses value.</t>
  </si>
  <si>
    <t>111 Earth, marine &amp; environmental sciences: if Total staff costs should have Other operating expenses value.</t>
  </si>
  <si>
    <t>112 Biosciences: if Total staff costs should have Other operating expenses value.</t>
  </si>
  <si>
    <t>113 Chemistry: if Total staff costs should have Other operating expenses value.</t>
  </si>
  <si>
    <t>114 Physics: if Total staff costs should have Other operating expenses value.</t>
  </si>
  <si>
    <t>115 General engineering: if Total staff costs should have Other operating expenses value.</t>
  </si>
  <si>
    <t>116 Chemical engineering: if Total staff costs should have Other operating expenses value.</t>
  </si>
  <si>
    <t>117 Mineral, metallurgy &amp; materials engineering: if Total staff costs should have Other operating expenses value.</t>
  </si>
  <si>
    <t>118 Civil engineering: if Total staff costs should have Other operating expenses value.</t>
  </si>
  <si>
    <t>119 Electrical, electronic &amp; computer engineering: if Total staff costs should have Other operating expenses value.</t>
  </si>
  <si>
    <t>120 Mechanical, aero &amp; production engineering: if Total staff costs should have Other operating expenses value.</t>
  </si>
  <si>
    <t>121 IT, systems sciences &amp; computer software engineering: if Total staff costs should have Other operating expenses value.</t>
  </si>
  <si>
    <t>122 Mathematics: if Total staff costs should have Other operating expenses value.</t>
  </si>
  <si>
    <t>123 Architecture, built environment &amp; planning: if Total staff costs should have Other operating expenses value.</t>
  </si>
  <si>
    <t>124 Geography &amp; environmental studies: if Total staff costs should have Other operating expenses value.</t>
  </si>
  <si>
    <t>125 Area studies: if Total staff costs should have Other operating expenses value.</t>
  </si>
  <si>
    <t>126 Archaeology: if Total staff costs should have Other operating expenses value.</t>
  </si>
  <si>
    <t>127 Anthropology &amp; development studies: if Total staff costs should have Other operating expenses value.</t>
  </si>
  <si>
    <t>128 Politics &amp; international studies: if Total staff costs should have Other operating expenses value.</t>
  </si>
  <si>
    <t>129 Economics &amp; econometrics: if Total staff costs should have Other operating expenses value.</t>
  </si>
  <si>
    <t>130 Law: if Total staff costs should have Other operating expenses value.</t>
  </si>
  <si>
    <t>131 Social work &amp; social policy: if Total staff costs should have Other operating expenses value.</t>
  </si>
  <si>
    <t>132 Sociology: if Total staff costs should have Other operating expenses value.</t>
  </si>
  <si>
    <t>133 Business &amp; management studies: if Total staff costs should have Other operating expenses value.</t>
  </si>
  <si>
    <t>134 Catering &amp; hospitality management: if Total staff costs should have Other operating expenses value.</t>
  </si>
  <si>
    <t>Table_6a(G68&gt;G66)</t>
  </si>
  <si>
    <t>Table_6a(G15=0,G25=0,G39=0,G59=0)</t>
  </si>
  <si>
    <t xml:space="preserve">Wales and EU domicile students </t>
  </si>
  <si>
    <t>Total fees (Wales and EU domicile)</t>
  </si>
  <si>
    <t xml:space="preserve">Rest of UK domicile students </t>
  </si>
  <si>
    <t xml:space="preserve">v </t>
  </si>
  <si>
    <t xml:space="preserve">vi </t>
  </si>
  <si>
    <t>Total fees (Rest of UK domicile)</t>
  </si>
  <si>
    <t>Other general expenditure</t>
  </si>
  <si>
    <t>National Bursaries (including from the National Scholarship Programme)</t>
  </si>
  <si>
    <t>Table_5a(C64:J64&lt;=C62:J62)</t>
  </si>
  <si>
    <t>Table_5a(C64:J64&lt;=0)</t>
  </si>
  <si>
    <t>Table_5a(C62:J62=0,C64:J64=0)</t>
  </si>
  <si>
    <t>2013-14</t>
  </si>
  <si>
    <t>Total research grants and contracts, including income from restricted endowments</t>
  </si>
  <si>
    <t>Updates for C13031:</t>
  </si>
  <si>
    <t>Note: if changes are made to the above, are there any knock-on changes required in rule 31087?</t>
  </si>
  <si>
    <r>
      <t>Scotland: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>100 x (Table 6a Head 1ci to viii) / Table 1 Head 1f</t>
    </r>
  </si>
  <si>
    <r>
      <t>Wales:</t>
    </r>
    <r>
      <rPr>
        <sz val="11"/>
        <rFont val="Arial"/>
        <family val="2"/>
      </rPr>
      <t xml:space="preserve"> 100 x (Table 6a Head 1d Wales and EU i to iv + Head 1e Rest of UK i to iv) / Table 1 Head 1f</t>
    </r>
  </si>
  <si>
    <r>
      <t>Northern Ireland:</t>
    </r>
    <r>
      <rPr>
        <sz val="11"/>
        <rFont val="Arial"/>
        <family val="2"/>
      </rPr>
      <t xml:space="preserve"> 100 x (Table 6a Head 1bi to biv) / Table 1 Head 1f</t>
    </r>
  </si>
  <si>
    <t>100 x Table 6a Head 1g / Table 1 Head 1f</t>
  </si>
  <si>
    <r>
      <t>England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100 x (Table 6a Head 1ai + Head 1aii + Head 1aiii) / Table 1 Head 1f</t>
    </r>
  </si>
  <si>
    <t>Table_5b C67 &lt;&gt;0</t>
  </si>
  <si>
    <t>Table_5b F67 &lt;&gt;0</t>
  </si>
  <si>
    <t>A value is not anticipated for Income from restricted endowments held by the provider in column 1. Please provide an explanation.</t>
  </si>
  <si>
    <t>A value is not anticipated for Income from restricted endowments held by the provider in column 4. Please provide an explanation.</t>
  </si>
  <si>
    <t>Income from restricted endowments held by the provider</t>
  </si>
  <si>
    <t>Provider's 8-character UK Provider Reference (UKPRN) must be entered in cell B3:
Location of provider country code (E,S,W or N) must be entered in cell B4:</t>
  </si>
  <si>
    <t>Some of these rules are exempted by switches applicable to individual providers</t>
  </si>
  <si>
    <t>Income passed on to other providers or organisations as part of a collaborative project or subcontracted work must be less than or equal to the equivalent value in Total research grants and contracts</t>
  </si>
  <si>
    <t xml:space="preserve">Income passed on to other providers or organisations as part of a collaborative project or subcontracted work must be less than or equal to the Total income. </t>
  </si>
  <si>
    <t>Income passed on to other providers or organisations as part of a collaborative project or subcontracted work, if entered, must be a negative value.</t>
  </si>
  <si>
    <t>Income passed on to other providers or organisations as part of a collaborative project or subcontracted work, must be equal or greater, in overall Total income than it is in Research grants and contracts Total.</t>
  </si>
  <si>
    <t>Income passed on to other providers or organisations as part of a collaborative project or subcontracted work must be zero if Research grants and contracts Total is zero.</t>
  </si>
  <si>
    <t>Income passed on to other providers or organisations as part of a collaborative project or subcontracted work must be zero if Total income is zero.</t>
  </si>
  <si>
    <t>Providers in England, Northern Ireland, Scotland and Wales must only return administration-specific fees information.</t>
  </si>
  <si>
    <t>Table 5b rows increased</t>
  </si>
  <si>
    <t>Table 7 cells deleted</t>
  </si>
  <si>
    <t>Balance as at 31 July 2014 £000s</t>
  </si>
  <si>
    <t>Year ended 31 July 2014 £000s</t>
  </si>
  <si>
    <t>Less any income passed on to other providers or organisations as part of a collaborative project or subcontracted work</t>
  </si>
  <si>
    <t>DH/LETB/Scottish Health Directorate</t>
  </si>
  <si>
    <t>Providers in England only:</t>
  </si>
  <si>
    <t>Total Home and EU fees (providers in England)</t>
  </si>
  <si>
    <t>Providers in Northern Ireland only:</t>
  </si>
  <si>
    <t>Total Home and EU fees (providers in Northern Ireland)</t>
  </si>
  <si>
    <t>Providers in Scotland only:</t>
  </si>
  <si>
    <t>Total Home and EU fees (providers in Scotland)</t>
  </si>
  <si>
    <t>Providers in Wales only:</t>
  </si>
  <si>
    <t>Total Home and EU fees (providers in Wales)</t>
  </si>
  <si>
    <t>All providers: Non-EU domicile students</t>
  </si>
  <si>
    <t>Net total income excluding income passed onto other providers or organisations for collaborative projects or subcontracted work</t>
  </si>
  <si>
    <t>Provider specific (including departmental) bursaries and scholarships</t>
  </si>
  <si>
    <r>
      <t>Natural Environment</t>
    </r>
    <r>
      <rPr>
        <sz val="10"/>
        <rFont val="Arial"/>
        <family val="2"/>
      </rPr>
      <t xml:space="preserve"> Research Council (NERC)</t>
    </r>
  </si>
  <si>
    <t>A. 2014-15</t>
  </si>
  <si>
    <t>As a check on incoming 2014-15 and incoming 2013-14 restated figures, HESA will query variances during the credibility checking stage.</t>
  </si>
  <si>
    <t>B. 2013-14</t>
  </si>
  <si>
    <t xml:space="preserve">  • 2014/15 &amp; 2013/14 &lt;&gt;=0, AND difference &gt;750 or &lt;-750 AND Ratio &gt;2 or &lt;-2, OR</t>
  </si>
  <si>
    <t xml:space="preserve">  • 2014/15 or 2013/14 = 0, AND difference &gt;750 or &lt;-750</t>
  </si>
  <si>
    <t>(N.B. where either 2014/15 or 2013/14 = 0, OR (2014/15 &gt;0 &amp; 2013/14 &lt;0) or (2014/15 &lt;0 &amp; 2013/14 &gt;0), the Ratio field is populated with an arbitrary value of 10)</t>
  </si>
  <si>
    <t>14031</t>
  </si>
  <si>
    <t>2014-15</t>
  </si>
  <si>
    <t>2014-15 HESA Finance Statistics Return - for the year ended 31 July 2015</t>
  </si>
  <si>
    <t>Note of group historical cost surpluses and deficits for the year ended 31 July 2015</t>
  </si>
  <si>
    <t>Balance as at 31 July 2015 £000s</t>
  </si>
  <si>
    <t>Net funds/(debt) at 31 July 2015</t>
  </si>
  <si>
    <t>Year ended 31 July 2015 £000s</t>
  </si>
  <si>
    <t>Net funds/(debt) at 1 August 2014</t>
  </si>
  <si>
    <t>UK central government tax credits for research and development expenditure</t>
  </si>
  <si>
    <t>Total capital expenditure from Funding body grants is expected to contain a value because Release of deferred capital grants - buildings/equipment income is identified under Funding body grants in Table_6b.</t>
  </si>
  <si>
    <t>Table_8(D13&gt;0), Table_6b(C10,C11&gt;0)</t>
  </si>
  <si>
    <t>Total capital expenditure from Loans is expected to contain a value because Financing - Mortgages and loans acquired is identified under cash flow in Table_4.</t>
  </si>
  <si>
    <t>Table_8(G13&gt;0), Table_4(D33&gt;0)</t>
  </si>
  <si>
    <t>Repayable loans to funding council value has been returned for a provider in Wales. Is this genuine? Please review the credibility.</t>
  </si>
  <si>
    <t>Repayable loans to funding council</t>
  </si>
  <si>
    <t>Other (including grant claw back)</t>
  </si>
  <si>
    <t>Recurrent - other (including non-recurrent special funding)</t>
  </si>
  <si>
    <t>3ci</t>
  </si>
  <si>
    <t>3cii</t>
  </si>
  <si>
    <t>100 x (Table 3 Head 4b + Head 7a + Head 7b) / Table 1 Head 1f</t>
  </si>
  <si>
    <t>(Table 3 Head 4b + Head 7a + Head 7b) / (Table 3 Head 13a + Head 14a + Head 14b total)</t>
  </si>
  <si>
    <t>(Table 3 Head 4b + Head 7a + Head 7b) / (Table 3 Head 13a + Head 14a)</t>
  </si>
  <si>
    <t>Table_5b(D71:P71&lt;=D65:P65)</t>
  </si>
  <si>
    <t>Table_6b(C60&lt;=C58)</t>
  </si>
  <si>
    <t>Table_5b(D71:P71&lt;=0)</t>
  </si>
  <si>
    <t>Table_6b(C60&lt;=0)</t>
  </si>
  <si>
    <t>Table_6b(C60)&gt;=Table_5b(Q71)</t>
  </si>
  <si>
    <t>Table_5b(D65:P65=0,D71:P71=0)</t>
  </si>
  <si>
    <t>Table_6b(C58=0,C60=0)</t>
  </si>
  <si>
    <t>Table_5b Q65=0,Table_7 I96&lt;&gt;0</t>
  </si>
  <si>
    <t>A value is not anticipated for Income from restricted endowments held by the provider in column 7. Please provide an explanation.</t>
  </si>
  <si>
    <t>Table_5b I67 &lt;&gt;0</t>
  </si>
  <si>
    <t>Date 2015-11-04 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</si>
</sst>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);\(#,##0\)"/>
    <numFmt numFmtId="165" formatCode="\X"/>
    <numFmt numFmtId="166" formatCode="0.0"/>
    <numFmt numFmtId="167" formatCode="0000000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/>
      <sz val="12"/>
      <color indexed="12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11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strike/>
      <sz val="10"/>
      <color indexed="13"/>
      <name val="Arial"/>
      <family val="2"/>
    </font>
    <font>
      <i/>
      <sz val="10"/>
      <color indexed="13"/>
      <name val="Arial"/>
      <family val="2"/>
    </font>
    <font>
      <i/>
      <sz val="8"/>
      <name val="Arial"/>
      <family val="2"/>
    </font>
    <font>
      <sz val="12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i/>
      <sz val="11"/>
      <name val="Arial"/>
      <family val="2"/>
    </font>
    <font>
      <sz val="11"/>
      <color indexed="13"/>
      <name val="Arial"/>
      <family val="2"/>
    </font>
    <font>
      <u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u/>
      <sz val="7.5"/>
      <color indexed="1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/>
      <sz val="11"/>
      <color indexed="12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6" fillId="0" borderId="0"/>
    <xf numFmtId="0" fontId="2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2" fillId="0" borderId="0"/>
    <xf numFmtId="0" fontId="3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52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2" fillId="2" borderId="1" xfId="0" applyFont="1" applyFill="1" applyBorder="1" applyProtection="1"/>
    <xf numFmtId="164" fontId="6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5" fillId="4" borderId="3" xfId="0" applyFont="1" applyFill="1" applyBorder="1" applyProtection="1"/>
    <xf numFmtId="164" fontId="2" fillId="2" borderId="3" xfId="0" applyNumberFormat="1" applyFont="1" applyFill="1" applyBorder="1" applyProtection="1"/>
    <xf numFmtId="0" fontId="2" fillId="2" borderId="4" xfId="0" applyFont="1" applyFill="1" applyBorder="1" applyProtection="1"/>
    <xf numFmtId="0" fontId="2" fillId="4" borderId="4" xfId="0" applyFont="1" applyFill="1" applyBorder="1" applyProtection="1"/>
    <xf numFmtId="164" fontId="6" fillId="2" borderId="3" xfId="0" applyNumberFormat="1" applyFont="1" applyFill="1" applyBorder="1" applyProtection="1">
      <protection locked="0"/>
    </xf>
    <xf numFmtId="164" fontId="6" fillId="2" borderId="3" xfId="0" applyNumberFormat="1" applyFont="1" applyFill="1" applyBorder="1" applyProtection="1"/>
    <xf numFmtId="164" fontId="2" fillId="2" borderId="4" xfId="0" applyNumberFormat="1" applyFont="1" applyFill="1" applyBorder="1" applyProtection="1"/>
    <xf numFmtId="164" fontId="2" fillId="4" borderId="3" xfId="0" applyNumberFormat="1" applyFont="1" applyFill="1" applyBorder="1" applyProtection="1"/>
    <xf numFmtId="0" fontId="2" fillId="2" borderId="3" xfId="0" applyFont="1" applyFill="1" applyBorder="1" applyProtection="1"/>
    <xf numFmtId="164" fontId="2" fillId="4" borderId="4" xfId="0" applyNumberFormat="1" applyFont="1" applyFill="1" applyBorder="1" applyProtection="1"/>
    <xf numFmtId="164" fontId="6" fillId="2" borderId="4" xfId="0" applyNumberFormat="1" applyFont="1" applyFill="1" applyBorder="1" applyProtection="1"/>
    <xf numFmtId="0" fontId="5" fillId="4" borderId="5" xfId="0" applyFont="1" applyFill="1" applyBorder="1" applyProtection="1"/>
    <xf numFmtId="0" fontId="2" fillId="0" borderId="4" xfId="0" applyFont="1" applyFill="1" applyBorder="1" applyProtection="1"/>
    <xf numFmtId="0" fontId="2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Protection="1"/>
    <xf numFmtId="164" fontId="2" fillId="4" borderId="5" xfId="0" applyNumberFormat="1" applyFont="1" applyFill="1" applyBorder="1" applyProtection="1"/>
    <xf numFmtId="164" fontId="2" fillId="5" borderId="3" xfId="0" applyNumberFormat="1" applyFont="1" applyFill="1" applyBorder="1" applyProtection="1"/>
    <xf numFmtId="0" fontId="2" fillId="5" borderId="4" xfId="0" applyFont="1" applyFill="1" applyBorder="1" applyProtection="1"/>
    <xf numFmtId="164" fontId="2" fillId="5" borderId="4" xfId="0" applyNumberFormat="1" applyFont="1" applyFill="1" applyBorder="1" applyProtection="1"/>
    <xf numFmtId="0" fontId="2" fillId="4" borderId="1" xfId="0" applyFont="1" applyFill="1" applyBorder="1" applyProtection="1"/>
    <xf numFmtId="164" fontId="2" fillId="4" borderId="1" xfId="0" applyNumberFormat="1" applyFont="1" applyFill="1" applyBorder="1" applyProtection="1"/>
    <xf numFmtId="0" fontId="12" fillId="6" borderId="6" xfId="0" applyFont="1" applyFill="1" applyBorder="1" applyProtection="1"/>
    <xf numFmtId="0" fontId="12" fillId="6" borderId="7" xfId="0" applyFont="1" applyFill="1" applyBorder="1" applyProtection="1"/>
    <xf numFmtId="0" fontId="12" fillId="6" borderId="8" xfId="0" applyFont="1" applyFill="1" applyBorder="1" applyProtection="1"/>
    <xf numFmtId="0" fontId="12" fillId="6" borderId="7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left"/>
    </xf>
    <xf numFmtId="0" fontId="12" fillId="6" borderId="9" xfId="0" applyFont="1" applyFill="1" applyBorder="1" applyProtection="1"/>
    <xf numFmtId="0" fontId="12" fillId="6" borderId="10" xfId="0" applyFont="1" applyFill="1" applyBorder="1" applyProtection="1"/>
    <xf numFmtId="0" fontId="12" fillId="6" borderId="11" xfId="0" applyFont="1" applyFill="1" applyBorder="1" applyProtection="1"/>
    <xf numFmtId="0" fontId="5" fillId="5" borderId="12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/>
    <xf numFmtId="0" fontId="2" fillId="4" borderId="3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0" fontId="10" fillId="6" borderId="8" xfId="0" applyFont="1" applyFill="1" applyBorder="1" applyProtection="1"/>
    <xf numFmtId="164" fontId="2" fillId="5" borderId="1" xfId="0" applyNumberFormat="1" applyFont="1" applyFill="1" applyBorder="1" applyProtection="1"/>
    <xf numFmtId="0" fontId="12" fillId="6" borderId="13" xfId="0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164" fontId="1" fillId="2" borderId="1" xfId="0" applyNumberFormat="1" applyFont="1" applyFill="1" applyBorder="1" applyProtection="1"/>
    <xf numFmtId="164" fontId="8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</xf>
    <xf numFmtId="164" fontId="8" fillId="2" borderId="1" xfId="0" applyNumberFormat="1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right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12" fillId="6" borderId="2" xfId="0" applyFont="1" applyFill="1" applyBorder="1" applyProtection="1"/>
    <xf numFmtId="0" fontId="12" fillId="6" borderId="0" xfId="0" applyFont="1" applyFill="1" applyBorder="1" applyProtection="1"/>
    <xf numFmtId="0" fontId="12" fillId="6" borderId="14" xfId="0" applyFont="1" applyFill="1" applyBorder="1" applyProtection="1"/>
    <xf numFmtId="0" fontId="1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4" borderId="1" xfId="0" applyFont="1" applyFill="1" applyBorder="1" applyProtection="1"/>
    <xf numFmtId="0" fontId="2" fillId="4" borderId="1" xfId="0" applyFont="1" applyFill="1" applyBorder="1" applyAlignment="1" applyProtection="1">
      <alignment horizontal="right"/>
    </xf>
    <xf numFmtId="164" fontId="1" fillId="4" borderId="1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Protection="1"/>
    <xf numFmtId="0" fontId="1" fillId="5" borderId="3" xfId="0" applyFont="1" applyFill="1" applyBorder="1" applyAlignment="1" applyProtection="1">
      <alignment horizontal="left"/>
    </xf>
    <xf numFmtId="164" fontId="1" fillId="4" borderId="1" xfId="0" applyNumberFormat="1" applyFont="1" applyFill="1" applyBorder="1" applyProtection="1"/>
    <xf numFmtId="0" fontId="10" fillId="6" borderId="2" xfId="0" applyFont="1" applyFill="1" applyBorder="1" applyProtection="1"/>
    <xf numFmtId="0" fontId="10" fillId="6" borderId="7" xfId="0" applyFont="1" applyFill="1" applyBorder="1" applyAlignment="1" applyProtection="1">
      <alignment horizontal="left"/>
    </xf>
    <xf numFmtId="0" fontId="10" fillId="6" borderId="0" xfId="0" applyFont="1" applyFill="1" applyBorder="1" applyProtection="1"/>
    <xf numFmtId="0" fontId="10" fillId="6" borderId="14" xfId="0" applyFont="1" applyFill="1" applyBorder="1" applyProtection="1"/>
    <xf numFmtId="0" fontId="10" fillId="6" borderId="15" xfId="0" applyFont="1" applyFill="1" applyBorder="1" applyProtection="1"/>
    <xf numFmtId="0" fontId="10" fillId="6" borderId="12" xfId="0" applyFont="1" applyFill="1" applyBorder="1" applyProtection="1"/>
    <xf numFmtId="0" fontId="2" fillId="5" borderId="1" xfId="0" applyFont="1" applyFill="1" applyBorder="1" applyAlignment="1" applyProtection="1">
      <alignment horizontal="left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12" fillId="6" borderId="10" xfId="0" applyFont="1" applyFill="1" applyBorder="1" applyAlignment="1" applyProtection="1">
      <alignment horizontal="left"/>
    </xf>
    <xf numFmtId="164" fontId="2" fillId="5" borderId="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4" borderId="1" xfId="0" applyFont="1" applyFill="1" applyBorder="1" applyAlignment="1" applyProtection="1">
      <alignment horizontal="right"/>
    </xf>
    <xf numFmtId="164" fontId="8" fillId="4" borderId="1" xfId="0" applyNumberFormat="1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Protection="1"/>
    <xf numFmtId="0" fontId="14" fillId="6" borderId="0" xfId="0" applyFont="1" applyFill="1" applyBorder="1" applyProtection="1"/>
    <xf numFmtId="0" fontId="14" fillId="6" borderId="10" xfId="0" applyFont="1" applyFill="1" applyBorder="1" applyProtection="1"/>
    <xf numFmtId="164" fontId="6" fillId="0" borderId="3" xfId="0" applyNumberFormat="1" applyFont="1" applyFill="1" applyBorder="1" applyAlignment="1" applyProtection="1">
      <protection locked="0"/>
    </xf>
    <xf numFmtId="0" fontId="12" fillId="6" borderId="8" xfId="0" applyFont="1" applyFill="1" applyBorder="1" applyAlignment="1" applyProtection="1">
      <alignment horizontal="center"/>
    </xf>
    <xf numFmtId="0" fontId="12" fillId="6" borderId="14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2" fillId="5" borderId="3" xfId="0" applyFont="1" applyFill="1" applyBorder="1" applyProtection="1"/>
    <xf numFmtId="0" fontId="2" fillId="5" borderId="1" xfId="0" applyFont="1" applyFill="1" applyBorder="1" applyAlignment="1" applyProtection="1">
      <alignment horizontal="right"/>
    </xf>
    <xf numFmtId="164" fontId="2" fillId="0" borderId="1" xfId="0" applyNumberFormat="1" applyFont="1" applyFill="1" applyBorder="1" applyProtection="1"/>
    <xf numFmtId="164" fontId="1" fillId="0" borderId="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2" fillId="0" borderId="1" xfId="0" applyFont="1" applyFill="1" applyBorder="1" applyAlignment="1" applyProtection="1">
      <alignment horizontal="left" indent="1"/>
    </xf>
    <xf numFmtId="0" fontId="2" fillId="5" borderId="1" xfId="0" applyFont="1" applyFill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 indent="2"/>
    </xf>
    <xf numFmtId="164" fontId="6" fillId="2" borderId="1" xfId="0" applyNumberFormat="1" applyFont="1" applyFill="1" applyBorder="1" applyProtection="1"/>
    <xf numFmtId="0" fontId="17" fillId="6" borderId="9" xfId="0" applyFont="1" applyFill="1" applyBorder="1" applyProtection="1"/>
    <xf numFmtId="0" fontId="17" fillId="6" borderId="6" xfId="0" applyFont="1" applyFill="1" applyBorder="1" applyProtection="1"/>
    <xf numFmtId="0" fontId="17" fillId="6" borderId="8" xfId="0" applyFont="1" applyFill="1" applyBorder="1" applyProtection="1"/>
    <xf numFmtId="0" fontId="17" fillId="6" borderId="11" xfId="0" applyFont="1" applyFill="1" applyBorder="1" applyProtection="1"/>
    <xf numFmtId="0" fontId="2" fillId="5" borderId="8" xfId="0" applyFont="1" applyFill="1" applyBorder="1" applyProtection="1"/>
    <xf numFmtId="0" fontId="10" fillId="6" borderId="5" xfId="0" applyFont="1" applyFill="1" applyBorder="1" applyProtection="1"/>
    <xf numFmtId="0" fontId="2" fillId="5" borderId="6" xfId="0" applyFont="1" applyFill="1" applyBorder="1" applyProtection="1"/>
    <xf numFmtId="0" fontId="2" fillId="5" borderId="2" xfId="0" applyFont="1" applyFill="1" applyBorder="1" applyProtection="1"/>
    <xf numFmtId="0" fontId="2" fillId="5" borderId="9" xfId="0" applyFont="1" applyFill="1" applyBorder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10" xfId="0" applyFont="1" applyFill="1" applyBorder="1" applyProtection="1"/>
    <xf numFmtId="0" fontId="2" fillId="5" borderId="14" xfId="0" applyFont="1" applyFill="1" applyBorder="1" applyProtection="1"/>
    <xf numFmtId="0" fontId="2" fillId="5" borderId="11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164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0" fillId="6" borderId="2" xfId="0" applyFont="1" applyFill="1" applyBorder="1" applyAlignment="1" applyProtection="1">
      <alignment horizontal="left"/>
    </xf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49" fontId="2" fillId="6" borderId="7" xfId="0" applyNumberFormat="1" applyFont="1" applyFill="1" applyBorder="1" applyAlignment="1" applyProtection="1">
      <alignment horizontal="left"/>
    </xf>
    <xf numFmtId="0" fontId="2" fillId="6" borderId="0" xfId="0" applyFont="1" applyFill="1" applyBorder="1" applyProtection="1"/>
    <xf numFmtId="0" fontId="2" fillId="6" borderId="10" xfId="0" applyFont="1" applyFill="1" applyBorder="1" applyProtection="1"/>
    <xf numFmtId="49" fontId="2" fillId="6" borderId="8" xfId="0" applyNumberFormat="1" applyFont="1" applyFill="1" applyBorder="1" applyAlignment="1" applyProtection="1">
      <alignment horizontal="left"/>
    </xf>
    <xf numFmtId="0" fontId="2" fillId="6" borderId="14" xfId="0" applyFont="1" applyFill="1" applyBorder="1" applyAlignment="1" applyProtection="1">
      <alignment horizontal="left"/>
    </xf>
    <xf numFmtId="0" fontId="2" fillId="6" borderId="14" xfId="0" applyFont="1" applyFill="1" applyBorder="1" applyProtection="1"/>
    <xf numFmtId="0" fontId="2" fillId="6" borderId="11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Protection="1"/>
    <xf numFmtId="0" fontId="12" fillId="2" borderId="0" xfId="0" quotePrefix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indent="1"/>
    </xf>
    <xf numFmtId="0" fontId="9" fillId="2" borderId="0" xfId="0" applyFont="1" applyFill="1" applyBorder="1" applyAlignment="1" applyProtection="1">
      <alignment horizontal="left" indent="2"/>
    </xf>
    <xf numFmtId="164" fontId="1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>
      <alignment horizontal="left" indent="2"/>
    </xf>
    <xf numFmtId="164" fontId="2" fillId="2" borderId="0" xfId="0" applyNumberFormat="1" applyFont="1" applyFill="1" applyBorder="1" applyAlignment="1" applyProtection="1">
      <alignment horizontal="right"/>
    </xf>
    <xf numFmtId="0" fontId="21" fillId="5" borderId="4" xfId="0" applyFont="1" applyFill="1" applyBorder="1" applyProtection="1"/>
    <xf numFmtId="0" fontId="21" fillId="2" borderId="4" xfId="0" applyFont="1" applyFill="1" applyBorder="1" applyProtection="1"/>
    <xf numFmtId="164" fontId="21" fillId="2" borderId="3" xfId="0" applyNumberFormat="1" applyFont="1" applyFill="1" applyBorder="1" applyProtection="1"/>
    <xf numFmtId="164" fontId="21" fillId="2" borderId="4" xfId="0" applyNumberFormat="1" applyFont="1" applyFill="1" applyBorder="1" applyProtection="1"/>
    <xf numFmtId="0" fontId="21" fillId="4" borderId="1" xfId="0" applyFont="1" applyFill="1" applyBorder="1" applyAlignment="1" applyProtection="1">
      <alignment horizontal="left"/>
    </xf>
    <xf numFmtId="0" fontId="21" fillId="4" borderId="4" xfId="0" applyFont="1" applyFill="1" applyBorder="1" applyProtection="1"/>
    <xf numFmtId="164" fontId="21" fillId="4" borderId="3" xfId="0" applyNumberFormat="1" applyFont="1" applyFill="1" applyBorder="1" applyProtection="1"/>
    <xf numFmtId="164" fontId="21" fillId="4" borderId="4" xfId="0" applyNumberFormat="1" applyFont="1" applyFill="1" applyBorder="1" applyProtection="1"/>
    <xf numFmtId="0" fontId="6" fillId="2" borderId="4" xfId="0" applyFont="1" applyFill="1" applyBorder="1" applyProtection="1"/>
    <xf numFmtId="0" fontId="6" fillId="0" borderId="4" xfId="0" applyFont="1" applyFill="1" applyBorder="1" applyProtection="1"/>
    <xf numFmtId="0" fontId="21" fillId="4" borderId="1" xfId="0" applyFont="1" applyFill="1" applyBorder="1" applyProtection="1"/>
    <xf numFmtId="164" fontId="6" fillId="0" borderId="1" xfId="0" applyNumberFormat="1" applyFont="1" applyFill="1" applyBorder="1" applyProtection="1"/>
    <xf numFmtId="164" fontId="6" fillId="4" borderId="1" xfId="0" applyNumberFormat="1" applyFont="1" applyFill="1" applyBorder="1" applyProtection="1"/>
    <xf numFmtId="0" fontId="16" fillId="2" borderId="0" xfId="0" applyFont="1" applyFill="1" applyProtection="1"/>
    <xf numFmtId="0" fontId="18" fillId="5" borderId="12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6" fontId="10" fillId="6" borderId="3" xfId="0" applyNumberFormat="1" applyFont="1" applyFill="1" applyBorder="1" applyProtection="1"/>
    <xf numFmtId="0" fontId="20" fillId="6" borderId="5" xfId="0" applyFont="1" applyFill="1" applyBorder="1" applyProtection="1"/>
    <xf numFmtId="166" fontId="20" fillId="6" borderId="3" xfId="0" applyNumberFormat="1" applyFont="1" applyFill="1" applyBorder="1" applyAlignment="1" applyProtection="1">
      <alignment horizontal="left"/>
    </xf>
    <xf numFmtId="0" fontId="15" fillId="2" borderId="0" xfId="3" applyFont="1" applyFill="1" applyAlignment="1" applyProtection="1"/>
    <xf numFmtId="0" fontId="2" fillId="5" borderId="1" xfId="0" applyFont="1" applyFill="1" applyBorder="1" applyProtection="1"/>
    <xf numFmtId="0" fontId="20" fillId="6" borderId="6" xfId="0" applyFont="1" applyFill="1" applyBorder="1" applyProtection="1"/>
    <xf numFmtId="167" fontId="6" fillId="0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indent="1"/>
    </xf>
    <xf numFmtId="0" fontId="1" fillId="2" borderId="4" xfId="0" applyFont="1" applyFill="1" applyBorder="1" applyAlignment="1" applyProtection="1">
      <alignment horizontal="left" indent="2"/>
    </xf>
    <xf numFmtId="0" fontId="2" fillId="2" borderId="1" xfId="0" applyFont="1" applyFill="1" applyBorder="1" applyAlignment="1" applyProtection="1">
      <alignment horizontal="left" indent="3"/>
    </xf>
    <xf numFmtId="0" fontId="5" fillId="2" borderId="0" xfId="0" applyFont="1" applyFill="1" applyProtection="1"/>
    <xf numFmtId="0" fontId="22" fillId="2" borderId="0" xfId="0" applyFont="1" applyFill="1" applyProtection="1"/>
    <xf numFmtId="164" fontId="8" fillId="4" borderId="1" xfId="0" applyNumberFormat="1" applyFont="1" applyFill="1" applyBorder="1" applyAlignment="1" applyProtection="1">
      <alignment horizontal="right"/>
      <protection locked="0"/>
    </xf>
    <xf numFmtId="164" fontId="2" fillId="2" borderId="5" xfId="0" applyNumberFormat="1" applyFont="1" applyFill="1" applyBorder="1" applyProtection="1"/>
    <xf numFmtId="0" fontId="2" fillId="0" borderId="0" xfId="0" applyFont="1" applyBorder="1"/>
    <xf numFmtId="0" fontId="0" fillId="0" borderId="6" xfId="0" applyNumberFormat="1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8" xfId="0" applyNumberFormat="1" applyBorder="1"/>
    <xf numFmtId="0" fontId="0" fillId="0" borderId="14" xfId="0" applyNumberFormat="1" applyBorder="1"/>
    <xf numFmtId="0" fontId="2" fillId="0" borderId="5" xfId="0" applyFont="1" applyFill="1" applyBorder="1" applyAlignment="1" applyProtection="1">
      <alignment horizontal="left"/>
    </xf>
    <xf numFmtId="0" fontId="23" fillId="2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5" xfId="0" applyFont="1" applyFill="1" applyBorder="1" applyProtection="1"/>
    <xf numFmtId="164" fontId="2" fillId="0" borderId="5" xfId="0" applyNumberFormat="1" applyFont="1" applyFill="1" applyBorder="1" applyProtection="1"/>
    <xf numFmtId="0" fontId="2" fillId="6" borderId="5" xfId="0" applyFont="1" applyFill="1" applyBorder="1" applyAlignment="1" applyProtection="1">
      <alignment horizontal="left" indent="1"/>
    </xf>
    <xf numFmtId="0" fontId="2" fillId="6" borderId="5" xfId="0" applyFont="1" applyFill="1" applyBorder="1" applyProtection="1"/>
    <xf numFmtId="164" fontId="2" fillId="6" borderId="5" xfId="0" applyNumberFormat="1" applyFont="1" applyFill="1" applyBorder="1" applyProtection="1"/>
    <xf numFmtId="0" fontId="2" fillId="6" borderId="3" xfId="0" applyFont="1" applyFill="1" applyBorder="1" applyProtection="1"/>
    <xf numFmtId="3" fontId="2" fillId="0" borderId="0" xfId="0" applyNumberFormat="1" applyFont="1" applyFill="1" applyBorder="1"/>
    <xf numFmtId="3" fontId="2" fillId="0" borderId="14" xfId="0" applyNumberFormat="1" applyFont="1" applyFill="1" applyBorder="1"/>
    <xf numFmtId="0" fontId="2" fillId="0" borderId="11" xfId="0" applyFont="1" applyFill="1" applyBorder="1" applyProtection="1"/>
    <xf numFmtId="3" fontId="2" fillId="0" borderId="6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0" fontId="2" fillId="2" borderId="10" xfId="0" applyFont="1" applyFill="1" applyBorder="1" applyProtection="1"/>
    <xf numFmtId="0" fontId="2" fillId="0" borderId="7" xfId="0" applyFont="1" applyFill="1" applyBorder="1"/>
    <xf numFmtId="3" fontId="5" fillId="0" borderId="2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2" fillId="0" borderId="9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4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5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Fill="1" applyBorder="1"/>
    <xf numFmtId="3" fontId="2" fillId="0" borderId="8" xfId="0" applyNumberFormat="1" applyFont="1" applyFill="1" applyBorder="1"/>
    <xf numFmtId="3" fontId="2" fillId="0" borderId="14" xfId="0" applyNumberFormat="1" applyFont="1" applyBorder="1"/>
    <xf numFmtId="0" fontId="2" fillId="0" borderId="7" xfId="0" applyFont="1" applyBorder="1"/>
    <xf numFmtId="0" fontId="2" fillId="0" borderId="0" xfId="0" applyFont="1" applyFill="1" applyBorder="1"/>
    <xf numFmtId="0" fontId="2" fillId="0" borderId="14" xfId="0" applyFont="1" applyBorder="1"/>
    <xf numFmtId="0" fontId="2" fillId="2" borderId="11" xfId="0" applyFont="1" applyFill="1" applyBorder="1" applyProtection="1"/>
    <xf numFmtId="49" fontId="2" fillId="2" borderId="7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Protection="1"/>
    <xf numFmtId="0" fontId="2" fillId="0" borderId="9" xfId="0" applyFont="1" applyFill="1" applyBorder="1"/>
    <xf numFmtId="3" fontId="5" fillId="0" borderId="6" xfId="0" applyNumberFormat="1" applyFont="1" applyFill="1" applyBorder="1"/>
    <xf numFmtId="0" fontId="2" fillId="0" borderId="2" xfId="0" applyFont="1" applyFill="1" applyBorder="1" applyAlignment="1" applyProtection="1">
      <alignment horizontal="left" indent="1"/>
    </xf>
    <xf numFmtId="0" fontId="2" fillId="0" borderId="2" xfId="0" applyFont="1" applyFill="1" applyBorder="1" applyProtection="1"/>
    <xf numFmtId="164" fontId="2" fillId="0" borderId="2" xfId="0" applyNumberFormat="1" applyFont="1" applyFill="1" applyBorder="1" applyProtection="1"/>
    <xf numFmtId="0" fontId="2" fillId="0" borderId="9" xfId="0" applyFont="1" applyFill="1" applyBorder="1" applyProtection="1"/>
    <xf numFmtId="0" fontId="5" fillId="0" borderId="8" xfId="0" applyFont="1" applyBorder="1"/>
    <xf numFmtId="3" fontId="2" fillId="7" borderId="14" xfId="0" applyNumberFormat="1" applyFont="1" applyFill="1" applyBorder="1"/>
    <xf numFmtId="3" fontId="20" fillId="6" borderId="4" xfId="0" applyNumberFormat="1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wrapText="1"/>
    </xf>
    <xf numFmtId="0" fontId="12" fillId="6" borderId="11" xfId="0" applyFont="1" applyFill="1" applyBorder="1" applyAlignment="1" applyProtection="1">
      <alignment horizontal="right"/>
    </xf>
    <xf numFmtId="0" fontId="12" fillId="6" borderId="10" xfId="0" applyFont="1" applyFill="1" applyBorder="1" applyAlignment="1" applyProtection="1">
      <alignment horizontal="right"/>
    </xf>
    <xf numFmtId="0" fontId="12" fillId="6" borderId="15" xfId="0" applyFont="1" applyFill="1" applyBorder="1" applyAlignment="1" applyProtection="1">
      <alignment horizontal="right" wrapText="1"/>
    </xf>
    <xf numFmtId="0" fontId="5" fillId="2" borderId="5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right"/>
    </xf>
    <xf numFmtId="0" fontId="12" fillId="6" borderId="9" xfId="0" applyFont="1" applyFill="1" applyBorder="1" applyAlignment="1" applyProtection="1">
      <alignment horizontal="right"/>
    </xf>
    <xf numFmtId="0" fontId="12" fillId="6" borderId="0" xfId="0" applyFont="1" applyFill="1" applyBorder="1" applyAlignment="1" applyProtection="1">
      <alignment horizontal="right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/>
    <xf numFmtId="0" fontId="2" fillId="3" borderId="16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Border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0" fillId="0" borderId="1" xfId="0" applyBorder="1"/>
    <xf numFmtId="0" fontId="2" fillId="3" borderId="18" xfId="0" applyFont="1" applyFill="1" applyBorder="1" applyAlignment="1">
      <alignment horizontal="center"/>
    </xf>
    <xf numFmtId="0" fontId="27" fillId="0" borderId="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8" fillId="0" borderId="1" xfId="0" applyFont="1" applyBorder="1"/>
    <xf numFmtId="0" fontId="28" fillId="3" borderId="1" xfId="0" applyFont="1" applyFill="1" applyBorder="1"/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vertical="top" wrapText="1"/>
    </xf>
    <xf numFmtId="0" fontId="2" fillId="0" borderId="5" xfId="0" applyFont="1" applyBorder="1"/>
    <xf numFmtId="0" fontId="2" fillId="3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vertical="top" wrapText="1"/>
    </xf>
    <xf numFmtId="0" fontId="25" fillId="6" borderId="2" xfId="0" applyFont="1" applyFill="1" applyBorder="1" applyProtection="1"/>
    <xf numFmtId="0" fontId="5" fillId="4" borderId="21" xfId="0" applyFont="1" applyFill="1" applyBorder="1" applyProtection="1"/>
    <xf numFmtId="0" fontId="2" fillId="4" borderId="22" xfId="0" applyFont="1" applyFill="1" applyBorder="1" applyAlignment="1" applyProtection="1">
      <alignment horizontal="left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5" fillId="0" borderId="17" xfId="0" applyFont="1" applyBorder="1" applyAlignment="1">
      <alignment vertical="top" wrapText="1"/>
    </xf>
    <xf numFmtId="0" fontId="5" fillId="0" borderId="24" xfId="0" applyFont="1" applyBorder="1"/>
    <xf numFmtId="0" fontId="0" fillId="0" borderId="24" xfId="0" applyBorder="1"/>
    <xf numFmtId="0" fontId="0" fillId="0" borderId="25" xfId="0" applyBorder="1"/>
    <xf numFmtId="0" fontId="28" fillId="3" borderId="25" xfId="0" applyFont="1" applyFill="1" applyBorder="1"/>
    <xf numFmtId="0" fontId="2" fillId="0" borderId="26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0" fillId="0" borderId="10" xfId="0" applyBorder="1"/>
    <xf numFmtId="9" fontId="0" fillId="0" borderId="10" xfId="0" applyNumberFormat="1" applyBorder="1"/>
    <xf numFmtId="0" fontId="0" fillId="0" borderId="7" xfId="0" applyBorder="1"/>
    <xf numFmtId="0" fontId="31" fillId="0" borderId="0" xfId="0" applyFont="1"/>
    <xf numFmtId="0" fontId="0" fillId="5" borderId="6" xfId="0" applyNumberFormat="1" applyFill="1" applyBorder="1"/>
    <xf numFmtId="0" fontId="0" fillId="5" borderId="2" xfId="0" applyNumberFormat="1" applyFill="1" applyBorder="1"/>
    <xf numFmtId="0" fontId="0" fillId="5" borderId="7" xfId="0" applyNumberFormat="1" applyFill="1" applyBorder="1"/>
    <xf numFmtId="0" fontId="0" fillId="5" borderId="0" xfId="0" applyNumberFormat="1" applyFill="1" applyBorder="1"/>
    <xf numFmtId="0" fontId="0" fillId="5" borderId="10" xfId="0" applyNumberFormat="1" applyFill="1" applyBorder="1"/>
    <xf numFmtId="0" fontId="0" fillId="5" borderId="8" xfId="0" applyNumberFormat="1" applyFill="1" applyBorder="1"/>
    <xf numFmtId="0" fontId="0" fillId="5" borderId="11" xfId="0" applyNumberFormat="1" applyFill="1" applyBorder="1"/>
    <xf numFmtId="0" fontId="0" fillId="5" borderId="0" xfId="0" applyFill="1"/>
    <xf numFmtId="0" fontId="0" fillId="5" borderId="14" xfId="0" applyFill="1" applyBorder="1"/>
    <xf numFmtId="166" fontId="0" fillId="5" borderId="0" xfId="0" applyNumberFormat="1" applyFill="1"/>
    <xf numFmtId="0" fontId="0" fillId="0" borderId="7" xfId="0" applyNumberFormat="1" applyFill="1" applyBorder="1"/>
    <xf numFmtId="0" fontId="0" fillId="0" borderId="0" xfId="0" applyNumberFormat="1" applyFill="1" applyBorder="1"/>
    <xf numFmtId="0" fontId="0" fillId="0" borderId="10" xfId="0" applyNumberFormat="1" applyFill="1" applyBorder="1"/>
    <xf numFmtId="0" fontId="0" fillId="0" borderId="8" xfId="0" applyNumberFormat="1" applyFill="1" applyBorder="1"/>
    <xf numFmtId="0" fontId="0" fillId="0" borderId="14" xfId="0" applyNumberFormat="1" applyFill="1" applyBorder="1"/>
    <xf numFmtId="0" fontId="0" fillId="0" borderId="11" xfId="0" applyNumberFormat="1" applyFill="1" applyBorder="1"/>
    <xf numFmtId="0" fontId="0" fillId="0" borderId="0" xfId="0" applyFill="1"/>
    <xf numFmtId="0" fontId="0" fillId="0" borderId="14" xfId="0" applyFill="1" applyBorder="1"/>
    <xf numFmtId="0" fontId="0" fillId="3" borderId="0" xfId="0" applyFill="1" applyAlignment="1">
      <alignment horizontal="right"/>
    </xf>
    <xf numFmtId="0" fontId="0" fillId="0" borderId="6" xfId="0" applyNumberFormat="1" applyFill="1" applyBorder="1"/>
    <xf numFmtId="0" fontId="0" fillId="0" borderId="2" xfId="0" applyNumberFormat="1" applyFill="1" applyBorder="1"/>
    <xf numFmtId="0" fontId="0" fillId="0" borderId="9" xfId="0" applyNumberFormat="1" applyFill="1" applyBorder="1"/>
    <xf numFmtId="0" fontId="5" fillId="3" borderId="10" xfId="0" applyFont="1" applyFill="1" applyBorder="1"/>
    <xf numFmtId="0" fontId="5" fillId="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0" xfId="0" applyFont="1" applyFill="1" applyAlignment="1">
      <alignment horizontal="right"/>
    </xf>
    <xf numFmtId="0" fontId="0" fillId="0" borderId="3" xfId="0" applyBorder="1"/>
    <xf numFmtId="0" fontId="31" fillId="0" borderId="10" xfId="0" applyFont="1" applyBorder="1"/>
    <xf numFmtId="0" fontId="0" fillId="0" borderId="4" xfId="0" applyBorder="1"/>
    <xf numFmtId="0" fontId="0" fillId="5" borderId="9" xfId="0" applyNumberFormat="1" applyFill="1" applyBorder="1"/>
    <xf numFmtId="0" fontId="20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Protection="1"/>
    <xf numFmtId="0" fontId="2" fillId="2" borderId="1" xfId="0" applyNumberFormat="1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</xf>
    <xf numFmtId="0" fontId="2" fillId="5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 indent="2"/>
    </xf>
    <xf numFmtId="0" fontId="2" fillId="5" borderId="4" xfId="0" applyFont="1" applyFill="1" applyBorder="1" applyAlignment="1" applyProtection="1"/>
    <xf numFmtId="0" fontId="12" fillId="6" borderId="13" xfId="0" applyFont="1" applyFill="1" applyBorder="1" applyAlignment="1">
      <alignment horizontal="right" wrapText="1"/>
    </xf>
    <xf numFmtId="166" fontId="0" fillId="8" borderId="0" xfId="0" applyNumberFormat="1" applyFill="1"/>
    <xf numFmtId="0" fontId="37" fillId="5" borderId="0" xfId="0" applyNumberFormat="1" applyFont="1" applyFill="1" applyBorder="1"/>
    <xf numFmtId="0" fontId="37" fillId="5" borderId="7" xfId="0" applyNumberFormat="1" applyFont="1" applyFill="1" applyBorder="1"/>
    <xf numFmtId="0" fontId="37" fillId="5" borderId="10" xfId="0" applyNumberFormat="1" applyFont="1" applyFill="1" applyBorder="1"/>
    <xf numFmtId="0" fontId="37" fillId="5" borderId="8" xfId="0" applyNumberFormat="1" applyFont="1" applyFill="1" applyBorder="1"/>
    <xf numFmtId="0" fontId="37" fillId="5" borderId="11" xfId="0" applyNumberFormat="1" applyFont="1" applyFill="1" applyBorder="1"/>
    <xf numFmtId="0" fontId="16" fillId="0" borderId="0" xfId="0" applyFont="1"/>
    <xf numFmtId="0" fontId="38" fillId="6" borderId="4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1" fillId="8" borderId="3" xfId="0" applyFont="1" applyFill="1" applyBorder="1" applyAlignment="1" applyProtection="1">
      <alignment horizontal="left"/>
    </xf>
    <xf numFmtId="164" fontId="1" fillId="8" borderId="1" xfId="0" applyNumberFormat="1" applyFont="1" applyFill="1" applyBorder="1" applyProtection="1"/>
    <xf numFmtId="0" fontId="2" fillId="2" borderId="4" xfId="0" applyFont="1" applyFill="1" applyBorder="1" applyAlignment="1" applyProtection="1">
      <alignment horizontal="left" indent="1"/>
    </xf>
    <xf numFmtId="164" fontId="2" fillId="0" borderId="1" xfId="0" applyNumberFormat="1" applyFont="1" applyFill="1" applyBorder="1" applyAlignment="1" applyProtection="1">
      <alignment horizontal="right"/>
    </xf>
    <xf numFmtId="0" fontId="37" fillId="0" borderId="0" xfId="0" applyFont="1"/>
    <xf numFmtId="0" fontId="0" fillId="8" borderId="0" xfId="0" applyNumberFormat="1" applyFill="1" applyBorder="1"/>
    <xf numFmtId="0" fontId="37" fillId="0" borderId="0" xfId="0" applyFont="1" applyFill="1" applyBorder="1"/>
    <xf numFmtId="0" fontId="2" fillId="0" borderId="0" xfId="0" applyFont="1" applyBorder="1" applyAlignment="1">
      <alignment horizontal="left"/>
    </xf>
    <xf numFmtId="164" fontId="8" fillId="0" borderId="1" xfId="0" applyNumberFormat="1" applyFont="1" applyFill="1" applyBorder="1" applyProtection="1">
      <protection locked="0"/>
    </xf>
    <xf numFmtId="0" fontId="2" fillId="8" borderId="4" xfId="0" applyFont="1" applyFill="1" applyBorder="1" applyAlignment="1" applyProtection="1">
      <alignment horizontal="left" indent="1"/>
    </xf>
    <xf numFmtId="0" fontId="2" fillId="8" borderId="4" xfId="0" applyFont="1" applyFill="1" applyBorder="1" applyAlignment="1" applyProtection="1">
      <alignment horizontal="left" indent="2"/>
    </xf>
    <xf numFmtId="0" fontId="2" fillId="5" borderId="4" xfId="0" applyFont="1" applyFill="1" applyBorder="1" applyAlignment="1" applyProtection="1">
      <alignment horizontal="left" indent="2"/>
    </xf>
    <xf numFmtId="0" fontId="0" fillId="9" borderId="6" xfId="0" applyNumberFormat="1" applyFill="1" applyBorder="1"/>
    <xf numFmtId="0" fontId="0" fillId="9" borderId="2" xfId="0" applyNumberFormat="1" applyFill="1" applyBorder="1"/>
    <xf numFmtId="0" fontId="0" fillId="9" borderId="9" xfId="0" applyNumberFormat="1" applyFill="1" applyBorder="1"/>
    <xf numFmtId="0" fontId="0" fillId="9" borderId="7" xfId="0" applyNumberFormat="1" applyFill="1" applyBorder="1"/>
    <xf numFmtId="0" fontId="0" fillId="9" borderId="0" xfId="0" applyNumberFormat="1" applyFill="1" applyBorder="1"/>
    <xf numFmtId="0" fontId="0" fillId="9" borderId="10" xfId="0" applyNumberFormat="1" applyFill="1" applyBorder="1"/>
    <xf numFmtId="0" fontId="0" fillId="9" borderId="8" xfId="0" applyNumberFormat="1" applyFill="1" applyBorder="1"/>
    <xf numFmtId="0" fontId="0" fillId="9" borderId="14" xfId="0" applyNumberFormat="1" applyFill="1" applyBorder="1"/>
    <xf numFmtId="0" fontId="0" fillId="9" borderId="11" xfId="0" applyNumberFormat="1" applyFill="1" applyBorder="1"/>
    <xf numFmtId="164" fontId="2" fillId="8" borderId="1" xfId="0" applyNumberFormat="1" applyFont="1" applyFill="1" applyBorder="1" applyProtection="1"/>
    <xf numFmtId="0" fontId="12" fillId="6" borderId="9" xfId="0" applyFont="1" applyFill="1" applyBorder="1" applyAlignment="1" applyProtection="1">
      <alignment horizontal="center"/>
    </xf>
    <xf numFmtId="0" fontId="41" fillId="2" borderId="0" xfId="3" applyFont="1" applyFill="1" applyAlignment="1" applyProtection="1"/>
    <xf numFmtId="0" fontId="37" fillId="3" borderId="1" xfId="0" applyFont="1" applyFill="1" applyBorder="1" applyAlignment="1" applyProtection="1">
      <alignment horizontal="center"/>
    </xf>
    <xf numFmtId="0" fontId="1" fillId="0" borderId="0" xfId="0" applyFont="1"/>
    <xf numFmtId="0" fontId="1" fillId="0" borderId="1" xfId="0" applyFont="1" applyBorder="1"/>
    <xf numFmtId="0" fontId="26" fillId="0" borderId="0" xfId="0" applyFont="1"/>
    <xf numFmtId="0" fontId="37" fillId="2" borderId="0" xfId="0" applyFont="1" applyFill="1" applyProtection="1"/>
    <xf numFmtId="0" fontId="1" fillId="2" borderId="1" xfId="0" applyFont="1" applyFill="1" applyBorder="1" applyAlignment="1" applyProtection="1">
      <alignment horizontal="left" indent="2"/>
    </xf>
    <xf numFmtId="0" fontId="1" fillId="2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0" fontId="1" fillId="5" borderId="4" xfId="0" applyFont="1" applyFill="1" applyBorder="1" applyAlignment="1" applyProtection="1">
      <alignment horizontal="left" indent="1"/>
    </xf>
    <xf numFmtId="0" fontId="1" fillId="5" borderId="4" xfId="0" applyFont="1" applyFill="1" applyBorder="1" applyAlignment="1" applyProtection="1">
      <alignment horizontal="left" indent="2"/>
    </xf>
    <xf numFmtId="0" fontId="1" fillId="2" borderId="4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 wrapText="1"/>
    </xf>
    <xf numFmtId="164" fontId="1" fillId="8" borderId="0" xfId="0" applyNumberFormat="1" applyFont="1" applyFill="1" applyBorder="1" applyProtection="1"/>
    <xf numFmtId="0" fontId="5" fillId="2" borderId="0" xfId="0" quotePrefix="1" applyNumberFormat="1" applyFont="1" applyFill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wrapText="1"/>
    </xf>
    <xf numFmtId="9" fontId="1" fillId="0" borderId="8" xfId="29" applyFont="1" applyFill="1" applyBorder="1" applyAlignment="1">
      <alignment horizontal="left"/>
    </xf>
    <xf numFmtId="0" fontId="1" fillId="2" borderId="5" xfId="0" applyFont="1" applyFill="1" applyBorder="1" applyProtection="1"/>
    <xf numFmtId="0" fontId="1" fillId="2" borderId="1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Protection="1"/>
    <xf numFmtId="0" fontId="1" fillId="2" borderId="3" xfId="0" applyFont="1" applyFill="1" applyBorder="1" applyProtection="1"/>
    <xf numFmtId="0" fontId="39" fillId="6" borderId="9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Protection="1"/>
    <xf numFmtId="0" fontId="1" fillId="0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indent="1"/>
    </xf>
    <xf numFmtId="0" fontId="37" fillId="0" borderId="1" xfId="0" applyFont="1" applyBorder="1"/>
    <xf numFmtId="0" fontId="37" fillId="4" borderId="1" xfId="0" applyFont="1" applyFill="1" applyBorder="1" applyProtection="1"/>
    <xf numFmtId="164" fontId="37" fillId="2" borderId="1" xfId="0" applyNumberFormat="1" applyFont="1" applyFill="1" applyBorder="1" applyProtection="1"/>
    <xf numFmtId="164" fontId="37" fillId="4" borderId="1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horizontal="left"/>
    </xf>
    <xf numFmtId="0" fontId="39" fillId="6" borderId="14" xfId="0" applyFont="1" applyFill="1" applyBorder="1" applyAlignment="1" applyProtection="1">
      <alignment horizontal="center"/>
    </xf>
    <xf numFmtId="0" fontId="39" fillId="6" borderId="11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2" fillId="0" borderId="3" xfId="0" applyFont="1" applyFill="1" applyBorder="1"/>
    <xf numFmtId="0" fontId="1" fillId="0" borderId="3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wrapText="1"/>
    </xf>
    <xf numFmtId="0" fontId="2" fillId="0" borderId="5" xfId="0" applyFont="1" applyBorder="1" applyAlignment="1">
      <alignment wrapText="1"/>
    </xf>
    <xf numFmtId="0" fontId="1" fillId="2" borderId="4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Fill="1" applyBorder="1" applyAlignment="1"/>
    <xf numFmtId="0" fontId="5" fillId="4" borderId="4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center"/>
    </xf>
    <xf numFmtId="164" fontId="2" fillId="2" borderId="14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5" borderId="6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/>
    </xf>
    <xf numFmtId="0" fontId="39" fillId="6" borderId="9" xfId="0" applyFont="1" applyFill="1" applyBorder="1" applyAlignment="1" applyProtection="1">
      <alignment horizontal="right" wrapText="1"/>
    </xf>
    <xf numFmtId="0" fontId="40" fillId="0" borderId="10" xfId="0" applyFont="1" applyBorder="1" applyAlignment="1">
      <alignment horizontal="right" wrapText="1"/>
    </xf>
    <xf numFmtId="0" fontId="12" fillId="6" borderId="7" xfId="0" applyFont="1" applyFill="1" applyBorder="1" applyAlignment="1" applyProtection="1">
      <alignment horizontal="center"/>
    </xf>
    <xf numFmtId="0" fontId="10" fillId="0" borderId="0" xfId="0" applyFont="1" applyBorder="1" applyAlignment="1"/>
    <xf numFmtId="0" fontId="10" fillId="0" borderId="10" xfId="0" applyFont="1" applyBorder="1" applyAlignment="1"/>
    <xf numFmtId="0" fontId="12" fillId="6" borderId="0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3" fillId="6" borderId="15" xfId="0" applyFont="1" applyFill="1" applyBorder="1" applyAlignment="1" applyProtection="1">
      <alignment horizontal="right" wrapText="1"/>
    </xf>
    <xf numFmtId="0" fontId="10" fillId="0" borderId="12" xfId="0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right" wrapText="1"/>
    </xf>
    <xf numFmtId="0" fontId="42" fillId="6" borderId="15" xfId="0" applyFont="1" applyFill="1" applyBorder="1" applyAlignment="1" applyProtection="1">
      <alignment horizontal="right" wrapText="1"/>
    </xf>
    <xf numFmtId="0" fontId="42" fillId="6" borderId="12" xfId="0" applyFont="1" applyFill="1" applyBorder="1" applyAlignment="1" applyProtection="1">
      <alignment horizontal="right" wrapText="1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right" wrapText="1"/>
    </xf>
    <xf numFmtId="0" fontId="42" fillId="6" borderId="15" xfId="0" applyFont="1" applyFill="1" applyBorder="1" applyAlignment="1">
      <alignment horizontal="right" wrapText="1"/>
    </xf>
    <xf numFmtId="0" fontId="4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1" xfId="0" quotePrefix="1" applyFont="1" applyFill="1" applyBorder="1" applyAlignment="1">
      <alignment horizontal="left" vertical="top" wrapText="1"/>
    </xf>
  </cellXfs>
  <cellStyles count="38">
    <cellStyle name="Comma 2" xfId="1"/>
    <cellStyle name="Comma 3" xfId="2"/>
    <cellStyle name="Hyperlink" xfId="3" builtinId="8"/>
    <cellStyle name="Hyperlink 2" xfId="4"/>
    <cellStyle name="Hyperlink 2 2" xfId="5"/>
    <cellStyle name="Hyperlink 3" xfId="6"/>
    <cellStyle name="Normal" xfId="0" builtinId="0"/>
    <cellStyle name="Normal 10" xfId="7"/>
    <cellStyle name="Normal 2" xfId="8"/>
    <cellStyle name="Normal 3" xfId="9"/>
    <cellStyle name="Normal 3 2" xfId="10"/>
    <cellStyle name="Normal 3 3" xfId="11"/>
    <cellStyle name="Normal 4" xfId="12"/>
    <cellStyle name="Normal 4 2" xfId="13"/>
    <cellStyle name="Normal 4 2 2" xfId="14"/>
    <cellStyle name="Normal 4 2 2 2" xfId="15"/>
    <cellStyle name="Normal 4 3" xfId="16"/>
    <cellStyle name="Normal 5" xfId="17"/>
    <cellStyle name="Normal 5 2" xfId="18"/>
    <cellStyle name="Normal 6" xfId="19"/>
    <cellStyle name="Normal 6 2" xfId="20"/>
    <cellStyle name="Normal 6 2 2" xfId="21"/>
    <cellStyle name="Normal 6 3" xfId="22"/>
    <cellStyle name="Normal 7" xfId="23"/>
    <cellStyle name="Normal 7 2" xfId="24"/>
    <cellStyle name="Normal 8" xfId="25"/>
    <cellStyle name="Normal 8 2" xfId="26"/>
    <cellStyle name="Normal 9" xfId="27"/>
    <cellStyle name="Normal 9 2" xfId="28"/>
    <cellStyle name="Percent" xfId="29" builtinId="5"/>
    <cellStyle name="Percent 2" xfId="30"/>
    <cellStyle name="Percent 2 2" xfId="31"/>
    <cellStyle name="Percent 2 3" xfId="32"/>
    <cellStyle name="Percent 3" xfId="33"/>
    <cellStyle name="Percent 3 2" xfId="34"/>
    <cellStyle name="Percent 4" xfId="35"/>
    <cellStyle name="Percent 4 2" xfId="36"/>
    <cellStyle name="Percent 5" xfId="37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13"/>
      </font>
    </dxf>
    <dxf>
      <font>
        <strike val="0"/>
        <condense val="0"/>
        <extend val="0"/>
        <color indexed="12"/>
      </font>
    </dxf>
    <dxf>
      <font>
        <color rgb="FFFF000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7B96"/>
      <rgbColor rgb="0000FF00"/>
      <rgbColor rgb="000000FF"/>
      <rgbColor rgb="00FF0000"/>
      <rgbColor rgb="0085AE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FC0EF"/>
      <rgbColor rgb="00CCFFFF"/>
      <rgbColor rgb="00CCFFCC"/>
      <rgbColor rgb="00FFFF99"/>
      <rgbColor rgb="0099CCFF"/>
      <rgbColor rgb="00EAEAEA"/>
      <rgbColor rgb="00ECEFFA"/>
      <rgbColor rgb="00DDE1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5E1EB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esa.ac.uk/index.php?option=com_collns&amp;task=show_colln&amp;Itemid=232&amp;c=C14031&amp;s=5&amp;wvy=any&amp;wvs=5&amp;isme=1" TargetMode="External"/><Relationship Id="rId1" Type="http://schemas.openxmlformats.org/officeDocument/2006/relationships/hyperlink" Target="mailto:liaison@hesa.ac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621"/>
  <sheetViews>
    <sheetView showGridLines="0" tabSelected="1" zoomScale="90" zoomScaleNormal="90" workbookViewId="0"/>
  </sheetViews>
  <sheetFormatPr defaultColWidth="9.85546875" defaultRowHeight="12.75" x14ac:dyDescent="0.2"/>
  <cols>
    <col min="1" max="1" width="8.85546875" style="1" customWidth="1"/>
    <col min="2" max="2" width="93.140625" style="1" customWidth="1"/>
    <col min="3" max="3" width="20" style="1" customWidth="1"/>
    <col min="4" max="4" width="19" style="1" customWidth="1"/>
    <col min="5" max="5" width="18" style="1" customWidth="1"/>
    <col min="6" max="6" width="13.28515625" style="1" customWidth="1"/>
    <col min="7" max="7" width="8.42578125" style="1" bestFit="1" customWidth="1"/>
    <col min="8" max="8" width="10" style="1" customWidth="1"/>
    <col min="9" max="9" width="24.42578125" style="1" customWidth="1"/>
    <col min="10" max="15" width="17.7109375" style="1" customWidth="1"/>
    <col min="16" max="23" width="9.85546875" style="1"/>
    <col min="24" max="24" width="15.5703125" style="1" customWidth="1"/>
    <col min="25" max="16384" width="9.85546875" style="1"/>
  </cols>
  <sheetData>
    <row r="1" spans="1:8" ht="24.95" customHeight="1" x14ac:dyDescent="0.2">
      <c r="A1" s="367" t="s">
        <v>854</v>
      </c>
      <c r="B1" s="111"/>
      <c r="C1" s="188" t="s">
        <v>884</v>
      </c>
      <c r="D1" s="189"/>
      <c r="E1" s="111"/>
      <c r="F1" s="111"/>
      <c r="G1" s="111"/>
      <c r="H1" s="187"/>
    </row>
    <row r="2" spans="1:8" ht="24.75" customHeight="1" x14ac:dyDescent="0.2">
      <c r="A2" s="441" t="s">
        <v>819</v>
      </c>
      <c r="B2" s="442"/>
      <c r="C2" s="45" t="s">
        <v>168</v>
      </c>
      <c r="D2" s="183">
        <f>SUM(N40:N145)</f>
        <v>15</v>
      </c>
      <c r="E2" s="112"/>
      <c r="F2" s="113"/>
      <c r="G2" s="113"/>
      <c r="H2" s="114"/>
    </row>
    <row r="3" spans="1:8" x14ac:dyDescent="0.2">
      <c r="A3" s="11"/>
      <c r="B3" s="193">
        <v>0</v>
      </c>
      <c r="C3" s="45" t="s">
        <v>169</v>
      </c>
      <c r="D3" s="183">
        <f>SUM(O40:O145)</f>
        <v>3</v>
      </c>
      <c r="E3" s="115"/>
      <c r="F3" s="116"/>
      <c r="G3" s="116"/>
      <c r="H3" s="117"/>
    </row>
    <row r="4" spans="1:8" x14ac:dyDescent="0.2">
      <c r="A4" s="11"/>
      <c r="B4" s="13" t="s">
        <v>249</v>
      </c>
      <c r="C4" s="46"/>
      <c r="D4" s="46"/>
      <c r="E4" s="110"/>
      <c r="F4" s="118"/>
      <c r="G4" s="118"/>
      <c r="H4" s="119"/>
    </row>
    <row r="5" spans="1:8" x14ac:dyDescent="0.2">
      <c r="A5" s="198" t="s">
        <v>366</v>
      </c>
      <c r="B5" s="406" t="s">
        <v>852</v>
      </c>
    </row>
    <row r="6" spans="1:8" ht="15.75" x14ac:dyDescent="0.25">
      <c r="A6" s="351"/>
      <c r="B6" s="352"/>
      <c r="C6" s="352"/>
      <c r="D6" s="122"/>
      <c r="E6" s="121"/>
      <c r="F6" s="121"/>
      <c r="G6" s="122"/>
    </row>
    <row r="7" spans="1:8" ht="15.75" x14ac:dyDescent="0.25">
      <c r="A7" s="4" t="s">
        <v>820</v>
      </c>
      <c r="B7" s="352"/>
      <c r="C7" s="352"/>
      <c r="D7" s="122"/>
      <c r="E7" s="121"/>
      <c r="F7" s="121"/>
      <c r="G7" s="122"/>
    </row>
    <row r="8" spans="1:8" x14ac:dyDescent="0.2">
      <c r="A8" s="1" t="s">
        <v>40</v>
      </c>
      <c r="B8" s="123"/>
      <c r="C8" s="124"/>
      <c r="D8" s="124"/>
      <c r="E8" s="124"/>
      <c r="F8" s="124"/>
      <c r="G8" s="124"/>
    </row>
    <row r="9" spans="1:8" x14ac:dyDescent="0.2">
      <c r="A9" s="1" t="s">
        <v>126</v>
      </c>
      <c r="B9" s="125"/>
      <c r="C9" s="99"/>
      <c r="D9" s="126"/>
      <c r="E9" s="405"/>
      <c r="F9" s="126"/>
      <c r="G9" s="145"/>
    </row>
    <row r="10" spans="1:8" x14ac:dyDescent="0.2">
      <c r="A10" s="1" t="s">
        <v>38</v>
      </c>
      <c r="B10" s="125"/>
      <c r="C10" s="99"/>
      <c r="D10" s="126"/>
      <c r="E10" s="126"/>
      <c r="F10" s="126"/>
      <c r="G10" s="145"/>
    </row>
    <row r="11" spans="1:8" x14ac:dyDescent="0.2">
      <c r="A11" s="1" t="s">
        <v>39</v>
      </c>
      <c r="B11" s="125"/>
      <c r="C11" s="99"/>
      <c r="D11" s="126"/>
      <c r="E11" s="126"/>
      <c r="F11" s="126"/>
      <c r="G11" s="145"/>
    </row>
    <row r="12" spans="1:8" x14ac:dyDescent="0.2">
      <c r="A12" s="1" t="s">
        <v>457</v>
      </c>
      <c r="B12" s="125"/>
      <c r="C12" s="99"/>
      <c r="D12" s="126"/>
      <c r="E12" s="126"/>
      <c r="F12" s="126"/>
      <c r="G12" s="145"/>
    </row>
    <row r="13" spans="1:8" ht="14.25" x14ac:dyDescent="0.2">
      <c r="A13" s="392" t="s">
        <v>403</v>
      </c>
      <c r="B13" s="125"/>
      <c r="C13" s="99"/>
      <c r="D13" s="126"/>
      <c r="E13" s="126"/>
      <c r="F13" s="126"/>
      <c r="G13" s="145"/>
    </row>
    <row r="14" spans="1:8" x14ac:dyDescent="0.2">
      <c r="A14" s="190"/>
      <c r="B14" s="125"/>
      <c r="C14" s="99"/>
      <c r="D14" s="126"/>
      <c r="E14" s="126"/>
      <c r="F14" s="126"/>
      <c r="G14" s="145"/>
    </row>
    <row r="15" spans="1:8" x14ac:dyDescent="0.2">
      <c r="A15" s="83" t="s">
        <v>352</v>
      </c>
      <c r="B15" s="125"/>
      <c r="C15" s="99"/>
      <c r="D15" s="126"/>
      <c r="E15" s="126"/>
      <c r="F15" s="126"/>
      <c r="G15" s="145"/>
    </row>
    <row r="16" spans="1:8" x14ac:dyDescent="0.2">
      <c r="B16" s="125"/>
      <c r="C16" s="99"/>
      <c r="D16" s="126"/>
      <c r="E16" s="126"/>
      <c r="F16" s="126"/>
      <c r="G16" s="145"/>
    </row>
    <row r="17" spans="1:8" x14ac:dyDescent="0.2">
      <c r="A17" s="210"/>
      <c r="B17" s="125"/>
      <c r="C17" s="99"/>
      <c r="D17" s="126"/>
      <c r="E17" s="126"/>
      <c r="F17" s="126"/>
      <c r="G17" s="145"/>
    </row>
    <row r="18" spans="1:8" ht="18.75" customHeight="1" x14ac:dyDescent="0.2">
      <c r="A18" s="267" t="s">
        <v>406</v>
      </c>
      <c r="B18" s="215"/>
      <c r="C18" s="216"/>
      <c r="D18" s="217"/>
      <c r="E18" s="217"/>
      <c r="F18" s="217"/>
      <c r="G18" s="217"/>
      <c r="H18" s="218"/>
    </row>
    <row r="19" spans="1:8" s="212" customFormat="1" x14ac:dyDescent="0.2">
      <c r="A19" s="260" t="s">
        <v>847</v>
      </c>
      <c r="B19" s="261"/>
      <c r="C19" s="262"/>
      <c r="D19" s="263"/>
      <c r="E19" s="263"/>
      <c r="F19" s="263"/>
      <c r="G19" s="263"/>
      <c r="H19" s="264"/>
    </row>
    <row r="20" spans="1:8" s="211" customFormat="1" x14ac:dyDescent="0.2">
      <c r="A20" s="265" t="s">
        <v>433</v>
      </c>
      <c r="B20" s="220"/>
      <c r="C20" s="220"/>
      <c r="D20" s="266"/>
      <c r="E20" s="220"/>
      <c r="F20" s="220"/>
      <c r="G20" s="220"/>
      <c r="H20" s="221"/>
    </row>
    <row r="21" spans="1:8" s="99" customFormat="1" x14ac:dyDescent="0.2">
      <c r="A21" s="222"/>
      <c r="B21" s="223"/>
      <c r="C21" s="223"/>
      <c r="D21" s="223"/>
      <c r="E21" s="223"/>
      <c r="F21" s="243"/>
      <c r="G21" s="224"/>
      <c r="H21" s="225"/>
    </row>
    <row r="22" spans="1:8" s="99" customFormat="1" x14ac:dyDescent="0.2">
      <c r="A22" s="226"/>
      <c r="B22" s="202"/>
      <c r="C22" s="407" t="s">
        <v>846</v>
      </c>
      <c r="D22" s="408" t="s">
        <v>848</v>
      </c>
      <c r="E22" s="227" t="s">
        <v>404</v>
      </c>
      <c r="F22" s="228" t="s">
        <v>405</v>
      </c>
      <c r="G22" s="229"/>
      <c r="H22" s="225"/>
    </row>
    <row r="23" spans="1:8" s="99" customFormat="1" x14ac:dyDescent="0.2">
      <c r="A23" s="230"/>
      <c r="B23" s="202"/>
      <c r="C23" s="231" t="s">
        <v>170</v>
      </c>
      <c r="D23" s="232" t="s">
        <v>170</v>
      </c>
      <c r="E23" s="232" t="s">
        <v>170</v>
      </c>
      <c r="F23" s="233"/>
      <c r="G23" s="224"/>
      <c r="H23" s="225"/>
    </row>
    <row r="24" spans="1:8" s="99" customFormat="1" x14ac:dyDescent="0.2">
      <c r="A24" s="234">
        <v>1</v>
      </c>
      <c r="B24" s="235" t="s">
        <v>407</v>
      </c>
      <c r="C24" s="236">
        <f>Table_1!D12</f>
        <v>0</v>
      </c>
      <c r="D24" s="219">
        <f>Table_1!F12</f>
        <v>0</v>
      </c>
      <c r="E24" s="224">
        <f>C24-D24</f>
        <v>0</v>
      </c>
      <c r="F24" s="237" t="str">
        <f>IF(AND(OR(C24=0,D24&lt;&gt;0),OR(D24=0,C24&lt;&gt;0)),IF((C24+D24+E24&lt;&gt;0),IF(AND(OR(C24&gt;0,D24&lt;0),OR(D24&gt;0,C24&lt;0)),ABS(E24/MIN(ABS(D24),ABS(C24))),10),"-"),10)</f>
        <v>-</v>
      </c>
      <c r="G24" s="238"/>
      <c r="H24" s="225"/>
    </row>
    <row r="25" spans="1:8" s="99" customFormat="1" x14ac:dyDescent="0.2">
      <c r="A25" s="239">
        <v>2</v>
      </c>
      <c r="B25" s="240" t="s">
        <v>408</v>
      </c>
      <c r="C25" s="241">
        <f>Table_1!D20</f>
        <v>0</v>
      </c>
      <c r="D25" s="242">
        <f>Table_1!F20</f>
        <v>0</v>
      </c>
      <c r="E25" s="243">
        <f>C25-D25</f>
        <v>0</v>
      </c>
      <c r="F25" s="244" t="str">
        <f>IF(AND(OR(C25=0,D25&lt;&gt;0),OR(D25=0,C25&lt;&gt;0)),IF((C25+D25+E25&lt;&gt;0),IF(AND(OR(C25&gt;0,D25&lt;0),OR(D25&gt;0,C25&lt;0)),ABS(E25/MIN(ABS(D25),ABS(C25))),10),"-"),10)</f>
        <v>-</v>
      </c>
      <c r="G25" s="238"/>
      <c r="H25" s="225"/>
    </row>
    <row r="26" spans="1:8" s="99" customFormat="1" x14ac:dyDescent="0.2">
      <c r="A26" s="245">
        <v>3</v>
      </c>
      <c r="B26" s="246" t="s">
        <v>409</v>
      </c>
      <c r="C26" s="236">
        <f>Table_1!D47</f>
        <v>0</v>
      </c>
      <c r="D26" s="219">
        <f>Table_1!F47</f>
        <v>0</v>
      </c>
      <c r="E26" s="224">
        <f>C26-D26</f>
        <v>0</v>
      </c>
      <c r="F26" s="237" t="str">
        <f>IF(AND(OR(C26=0,D26&lt;&gt;0),OR(D26=0,C26&lt;&gt;0)),IF((C26+D26+E26&lt;&gt;0),IF(AND(OR(C26&gt;0,D26&lt;0),OR(D26&gt;0,C26&lt;0)),ABS(E26/MIN(ABS(D26),ABS(C26))),10),"-"),10)</f>
        <v>-</v>
      </c>
      <c r="G26" s="238"/>
      <c r="H26" s="225"/>
    </row>
    <row r="27" spans="1:8" s="99" customFormat="1" x14ac:dyDescent="0.2">
      <c r="A27" s="247">
        <v>4</v>
      </c>
      <c r="B27" s="240" t="s">
        <v>410</v>
      </c>
      <c r="C27" s="241">
        <f>Table_3!D44</f>
        <v>0</v>
      </c>
      <c r="D27" s="242">
        <f>Table_3!F44</f>
        <v>0</v>
      </c>
      <c r="E27" s="243">
        <f>C27-D27</f>
        <v>0</v>
      </c>
      <c r="F27" s="244" t="str">
        <f>IF(AND(OR(C27=0,D27&lt;&gt;0),OR(D27=0,C27&lt;&gt;0)),IF((C27+D27+E27&lt;&gt;0),IF(AND(OR(C27&gt;0,D27&lt;0),OR(D27&gt;0,C27&lt;0)),ABS(E27/MIN(ABS(D27),ABS(C27))),10),"-"),10)</f>
        <v>-</v>
      </c>
      <c r="G27" s="238"/>
      <c r="H27" s="225"/>
    </row>
    <row r="28" spans="1:8" s="99" customFormat="1" x14ac:dyDescent="0.2">
      <c r="A28" s="248">
        <v>5</v>
      </c>
      <c r="B28" s="249" t="s">
        <v>411</v>
      </c>
      <c r="C28" s="250">
        <f>Table_4!D38</f>
        <v>0</v>
      </c>
      <c r="D28" s="220">
        <f>Table_4!F38</f>
        <v>0</v>
      </c>
      <c r="E28" s="251">
        <f>C28-D28</f>
        <v>0</v>
      </c>
      <c r="F28" s="237" t="str">
        <f>IF(AND(OR(C28=0,D28&lt;&gt;0),OR(D28=0,C28&lt;&gt;0)),IF((C28+D28+E28&lt;&gt;0),IF(AND(OR(C28&gt;0,D28&lt;0),OR(D28&gt;0,C28&lt;0)),ABS(E28/MIN(ABS(D28),ABS(C28))),10),"-"),10)</f>
        <v>-</v>
      </c>
      <c r="G28" s="238"/>
      <c r="H28" s="225"/>
    </row>
    <row r="29" spans="1:8" s="99" customFormat="1" x14ac:dyDescent="0.2">
      <c r="A29" s="252" t="s">
        <v>434</v>
      </c>
      <c r="B29" s="202"/>
      <c r="C29" s="202"/>
      <c r="D29" s="202"/>
      <c r="E29" s="202"/>
      <c r="F29" s="202"/>
      <c r="G29" s="202"/>
      <c r="H29" s="225"/>
    </row>
    <row r="30" spans="1:8" s="99" customFormat="1" x14ac:dyDescent="0.2">
      <c r="A30" s="252" t="s">
        <v>428</v>
      </c>
      <c r="B30" s="202"/>
      <c r="C30" s="202"/>
      <c r="D30" s="202"/>
      <c r="E30" s="202"/>
      <c r="F30" s="202"/>
      <c r="G30" s="202"/>
      <c r="H30" s="225"/>
    </row>
    <row r="31" spans="1:8" s="99" customFormat="1" x14ac:dyDescent="0.2">
      <c r="A31" s="100"/>
      <c r="B31" s="376" t="s">
        <v>849</v>
      </c>
      <c r="C31" s="253"/>
      <c r="D31" s="253"/>
      <c r="E31" s="253"/>
      <c r="F31" s="253"/>
      <c r="G31" s="253"/>
      <c r="H31" s="225"/>
    </row>
    <row r="32" spans="1:8" s="99" customFormat="1" x14ac:dyDescent="0.2">
      <c r="A32" s="100"/>
      <c r="B32" s="376" t="s">
        <v>850</v>
      </c>
      <c r="C32" s="202"/>
      <c r="D32" s="202"/>
      <c r="E32" s="202"/>
      <c r="F32" s="202"/>
      <c r="G32" s="202"/>
      <c r="H32" s="225"/>
    </row>
    <row r="33" spans="1:15" s="99" customFormat="1" ht="12.75" customHeight="1" x14ac:dyDescent="0.2">
      <c r="A33" s="409" t="s">
        <v>851</v>
      </c>
      <c r="B33" s="254"/>
      <c r="C33" s="254"/>
      <c r="D33" s="254"/>
      <c r="E33" s="254"/>
      <c r="F33" s="254"/>
      <c r="G33" s="254"/>
      <c r="H33" s="255"/>
    </row>
    <row r="34" spans="1:15" s="99" customFormat="1" ht="12.75" customHeight="1" x14ac:dyDescent="0.2">
      <c r="A34" s="202"/>
      <c r="B34" s="202"/>
      <c r="C34" s="202"/>
      <c r="D34" s="202"/>
      <c r="E34" s="202"/>
      <c r="F34" s="202"/>
      <c r="G34" s="202"/>
    </row>
    <row r="35" spans="1:15" ht="12.75" customHeight="1" x14ac:dyDescent="0.2">
      <c r="A35" s="127"/>
      <c r="B35" s="123"/>
      <c r="C35" s="443"/>
      <c r="D35" s="443"/>
      <c r="E35" s="444"/>
      <c r="F35" s="444"/>
      <c r="G35" s="444"/>
    </row>
    <row r="36" spans="1:15" ht="12.75" customHeight="1" x14ac:dyDescent="0.2">
      <c r="A36" s="192" t="s">
        <v>530</v>
      </c>
      <c r="B36" s="128"/>
      <c r="C36" s="129"/>
      <c r="D36" s="129"/>
      <c r="E36" s="129"/>
      <c r="F36" s="129"/>
      <c r="G36" s="129"/>
      <c r="H36" s="130"/>
      <c r="I36" s="99"/>
      <c r="J36" s="99"/>
    </row>
    <row r="37" spans="1:15" x14ac:dyDescent="0.2">
      <c r="A37" s="131"/>
      <c r="B37" s="132"/>
      <c r="C37" s="132"/>
      <c r="D37" s="132"/>
      <c r="E37" s="132"/>
      <c r="F37" s="132"/>
      <c r="G37" s="132"/>
      <c r="H37" s="133"/>
      <c r="I37" s="99"/>
      <c r="J37" s="99"/>
    </row>
    <row r="38" spans="1:15" x14ac:dyDescent="0.2">
      <c r="A38" s="134"/>
      <c r="B38" s="135"/>
      <c r="C38" s="136"/>
      <c r="D38" s="136"/>
      <c r="E38" s="135"/>
      <c r="F38" s="135"/>
      <c r="G38" s="135"/>
      <c r="H38" s="137"/>
      <c r="I38" s="99"/>
      <c r="J38" s="99"/>
    </row>
    <row r="39" spans="1:15" x14ac:dyDescent="0.2">
      <c r="A39" s="138"/>
      <c r="B39" s="123"/>
      <c r="C39" s="99"/>
      <c r="D39" s="99"/>
      <c r="E39" s="123" t="s">
        <v>171</v>
      </c>
      <c r="F39" s="123"/>
      <c r="G39" s="123" t="s">
        <v>172</v>
      </c>
      <c r="H39" s="139" t="s">
        <v>173</v>
      </c>
      <c r="I39" s="99"/>
      <c r="J39" s="99"/>
    </row>
    <row r="40" spans="1:15" x14ac:dyDescent="0.2">
      <c r="A40" s="140" t="s">
        <v>174</v>
      </c>
      <c r="B40" s="141" t="s">
        <v>529</v>
      </c>
      <c r="C40" s="142"/>
      <c r="D40" s="142"/>
      <c r="E40" s="141" t="s">
        <v>399</v>
      </c>
      <c r="F40" s="141"/>
      <c r="G40" s="141" t="s">
        <v>175</v>
      </c>
      <c r="H40" s="24" t="str">
        <f>IF(Table_3!D58&lt;&gt;0,"PASS","FAIL")</f>
        <v>FAIL</v>
      </c>
      <c r="I40" s="99">
        <f>Table_3!D58</f>
        <v>0</v>
      </c>
      <c r="J40" s="99"/>
      <c r="N40" s="1">
        <f>IF(AND(G40="Error",H40="FAIL"),1,0)</f>
        <v>1</v>
      </c>
      <c r="O40" s="1">
        <f>IF(AND(G40="Warning",H40="FAIL"),1,0)</f>
        <v>0</v>
      </c>
    </row>
    <row r="41" spans="1:15" x14ac:dyDescent="0.2">
      <c r="A41" s="140" t="s">
        <v>176</v>
      </c>
      <c r="B41" s="141" t="s">
        <v>529</v>
      </c>
      <c r="C41" s="142"/>
      <c r="D41" s="142"/>
      <c r="E41" s="141" t="s">
        <v>400</v>
      </c>
      <c r="F41" s="141"/>
      <c r="G41" s="141" t="s">
        <v>175</v>
      </c>
      <c r="H41" s="24" t="str">
        <f>IF(Table_3!F58&lt;&gt;0,"PASS","FAIL")</f>
        <v>FAIL</v>
      </c>
      <c r="I41" s="99">
        <f>Table_3!F58</f>
        <v>0</v>
      </c>
      <c r="J41" s="99"/>
      <c r="N41" s="1">
        <f t="shared" ref="N41:N112" si="0">IF(AND(G41="Error",H41="FAIL"),1,0)</f>
        <v>1</v>
      </c>
      <c r="O41" s="1">
        <f t="shared" ref="O41:O112" si="1">IF(AND(G41="Warning",H41="FAIL"),1,0)</f>
        <v>0</v>
      </c>
    </row>
    <row r="42" spans="1:15" x14ac:dyDescent="0.2">
      <c r="A42" s="140" t="s">
        <v>177</v>
      </c>
      <c r="B42" s="141" t="s">
        <v>55</v>
      </c>
      <c r="C42" s="142"/>
      <c r="D42" s="142"/>
      <c r="E42" s="141" t="s">
        <v>343</v>
      </c>
      <c r="F42" s="141"/>
      <c r="G42" s="141" t="s">
        <v>175</v>
      </c>
      <c r="H42" s="24" t="str">
        <f>IF(Table_1!D4&lt;&gt;0,"PASS","FAIL")</f>
        <v>FAIL</v>
      </c>
      <c r="I42" s="99">
        <f>Table_1!D4</f>
        <v>0</v>
      </c>
      <c r="J42" s="99"/>
      <c r="N42" s="1">
        <f t="shared" si="0"/>
        <v>1</v>
      </c>
      <c r="O42" s="1">
        <f t="shared" si="1"/>
        <v>0</v>
      </c>
    </row>
    <row r="43" spans="1:15" x14ac:dyDescent="0.2">
      <c r="A43" s="140" t="s">
        <v>178</v>
      </c>
      <c r="B43" s="141" t="s">
        <v>350</v>
      </c>
      <c r="C43" s="142"/>
      <c r="D43" s="142"/>
      <c r="E43" s="141" t="s">
        <v>342</v>
      </c>
      <c r="F43" s="141"/>
      <c r="G43" s="141" t="s">
        <v>175</v>
      </c>
      <c r="H43" s="24" t="str">
        <f>IF(Table_1!D5&lt;&gt;0,"PASS","FAIL")</f>
        <v>FAIL</v>
      </c>
      <c r="I43" s="99">
        <f>Table_1!D5</f>
        <v>0</v>
      </c>
      <c r="J43" s="99"/>
      <c r="N43" s="1">
        <f t="shared" si="0"/>
        <v>1</v>
      </c>
      <c r="O43" s="1">
        <f t="shared" si="1"/>
        <v>0</v>
      </c>
    </row>
    <row r="44" spans="1:15" x14ac:dyDescent="0.2">
      <c r="A44" s="140" t="s">
        <v>179</v>
      </c>
      <c r="B44" s="141" t="s">
        <v>180</v>
      </c>
      <c r="C44" s="142"/>
      <c r="D44" s="142"/>
      <c r="E44" s="141" t="s">
        <v>344</v>
      </c>
      <c r="F44" s="141"/>
      <c r="G44" s="141" t="s">
        <v>181</v>
      </c>
      <c r="H44" s="24" t="str">
        <f>IF(Table_1!D6&lt;&gt;0,"PASS","FAIL")</f>
        <v>FAIL</v>
      </c>
      <c r="I44" s="99">
        <f>Table_1!D6</f>
        <v>0</v>
      </c>
      <c r="J44" s="99"/>
      <c r="N44" s="1">
        <f t="shared" si="0"/>
        <v>0</v>
      </c>
      <c r="O44" s="1">
        <f t="shared" si="1"/>
        <v>1</v>
      </c>
    </row>
    <row r="45" spans="1:15" x14ac:dyDescent="0.2">
      <c r="A45" s="140" t="s">
        <v>182</v>
      </c>
      <c r="B45" s="141" t="s">
        <v>183</v>
      </c>
      <c r="C45" s="142"/>
      <c r="D45" s="142"/>
      <c r="E45" s="141" t="s">
        <v>345</v>
      </c>
      <c r="F45" s="141"/>
      <c r="G45" s="141" t="s">
        <v>175</v>
      </c>
      <c r="H45" s="24" t="str">
        <f>IF(Table_1!D7&lt;&gt;0,"PASS","FAIL")</f>
        <v>FAIL</v>
      </c>
      <c r="I45" s="99">
        <f>Table_1!D7</f>
        <v>0</v>
      </c>
      <c r="J45" s="99"/>
      <c r="N45" s="1">
        <f t="shared" si="0"/>
        <v>1</v>
      </c>
      <c r="O45" s="1">
        <f t="shared" si="1"/>
        <v>0</v>
      </c>
    </row>
    <row r="46" spans="1:15" x14ac:dyDescent="0.2">
      <c r="A46" s="140" t="s">
        <v>184</v>
      </c>
      <c r="B46" s="141" t="s">
        <v>185</v>
      </c>
      <c r="C46" s="142"/>
      <c r="D46" s="142"/>
      <c r="E46" s="141" t="s">
        <v>346</v>
      </c>
      <c r="F46" s="141"/>
      <c r="G46" s="141" t="s">
        <v>175</v>
      </c>
      <c r="H46" s="24" t="str">
        <f>IF(Table_1!D8&lt;&gt;0,"PASS","FAIL")</f>
        <v>FAIL</v>
      </c>
      <c r="I46" s="99">
        <f>Table_1!D8</f>
        <v>0</v>
      </c>
      <c r="J46" s="99"/>
      <c r="N46" s="1">
        <f t="shared" si="0"/>
        <v>1</v>
      </c>
      <c r="O46" s="1">
        <f t="shared" si="1"/>
        <v>0</v>
      </c>
    </row>
    <row r="47" spans="1:15" x14ac:dyDescent="0.2">
      <c r="A47" s="140" t="s">
        <v>187</v>
      </c>
      <c r="B47" s="141" t="s">
        <v>531</v>
      </c>
      <c r="C47" s="142"/>
      <c r="D47" s="142"/>
      <c r="E47" s="141" t="s">
        <v>300</v>
      </c>
      <c r="F47" s="141"/>
      <c r="G47" s="141" t="s">
        <v>175</v>
      </c>
      <c r="H47" s="24" t="str">
        <f>IF(Table_1!D12&lt;&gt;0,"PASS","FAIL")</f>
        <v>FAIL</v>
      </c>
      <c r="I47" s="99">
        <f>Table_1!D12</f>
        <v>0</v>
      </c>
      <c r="J47" s="99"/>
      <c r="N47" s="1">
        <f t="shared" si="0"/>
        <v>1</v>
      </c>
      <c r="O47" s="1">
        <f t="shared" si="1"/>
        <v>0</v>
      </c>
    </row>
    <row r="48" spans="1:15" x14ac:dyDescent="0.2">
      <c r="A48" s="140" t="s">
        <v>188</v>
      </c>
      <c r="B48" s="141" t="s">
        <v>531</v>
      </c>
      <c r="C48" s="142"/>
      <c r="D48" s="142"/>
      <c r="E48" s="141" t="s">
        <v>347</v>
      </c>
      <c r="F48" s="141"/>
      <c r="G48" s="141" t="s">
        <v>175</v>
      </c>
      <c r="H48" s="24" t="str">
        <f>IF(Table_1!F12&lt;&gt;0,"PASS","FAIL")</f>
        <v>FAIL</v>
      </c>
      <c r="I48" s="99">
        <f>Table_1!F12</f>
        <v>0</v>
      </c>
      <c r="J48" s="99"/>
      <c r="N48" s="1">
        <f t="shared" si="0"/>
        <v>1</v>
      </c>
      <c r="O48" s="1">
        <f t="shared" si="1"/>
        <v>0</v>
      </c>
    </row>
    <row r="49" spans="1:15" x14ac:dyDescent="0.2">
      <c r="A49" s="140" t="s">
        <v>189</v>
      </c>
      <c r="B49" s="141" t="s">
        <v>532</v>
      </c>
      <c r="C49" s="142"/>
      <c r="D49" s="142"/>
      <c r="E49" s="141" t="s">
        <v>348</v>
      </c>
      <c r="F49" s="141"/>
      <c r="G49" s="141" t="s">
        <v>175</v>
      </c>
      <c r="H49" s="24" t="str">
        <f>IF(Table_1!D20&lt;&gt;0,"PASS","FAIL")</f>
        <v>FAIL</v>
      </c>
      <c r="I49" s="99">
        <f>Table_1!D20</f>
        <v>0</v>
      </c>
      <c r="J49" s="99"/>
      <c r="N49" s="1">
        <f t="shared" si="0"/>
        <v>1</v>
      </c>
      <c r="O49" s="1">
        <f t="shared" si="1"/>
        <v>0</v>
      </c>
    </row>
    <row r="50" spans="1:15" x14ac:dyDescent="0.2">
      <c r="A50" s="140" t="s">
        <v>190</v>
      </c>
      <c r="B50" s="141" t="s">
        <v>532</v>
      </c>
      <c r="C50" s="142"/>
      <c r="D50" s="142"/>
      <c r="E50" s="141" t="s">
        <v>349</v>
      </c>
      <c r="F50" s="141"/>
      <c r="G50" s="141" t="s">
        <v>175</v>
      </c>
      <c r="H50" s="24" t="str">
        <f>IF(Table_1!F20&lt;&gt;0,"PASS","FAIL")</f>
        <v>FAIL</v>
      </c>
      <c r="I50" s="99">
        <f>Table_1!F20</f>
        <v>0</v>
      </c>
      <c r="J50" s="99"/>
      <c r="N50" s="1">
        <f t="shared" si="0"/>
        <v>1</v>
      </c>
      <c r="O50" s="1">
        <f t="shared" si="1"/>
        <v>0</v>
      </c>
    </row>
    <row r="51" spans="1:15" x14ac:dyDescent="0.2">
      <c r="A51" s="140" t="s">
        <v>191</v>
      </c>
      <c r="B51" s="141" t="s">
        <v>533</v>
      </c>
      <c r="C51" s="142"/>
      <c r="D51" s="142"/>
      <c r="E51" s="141" t="s">
        <v>358</v>
      </c>
      <c r="F51" s="141"/>
      <c r="G51" s="141" t="s">
        <v>175</v>
      </c>
      <c r="H51" s="24" t="str">
        <f>IF(Table_3!D11&lt;&gt;0,"PASS","FAIL")</f>
        <v>FAIL</v>
      </c>
      <c r="I51" s="99">
        <f>Table_3!D11</f>
        <v>0</v>
      </c>
      <c r="J51" s="99"/>
      <c r="N51" s="1">
        <f t="shared" si="0"/>
        <v>1</v>
      </c>
      <c r="O51" s="1">
        <f t="shared" si="1"/>
        <v>0</v>
      </c>
    </row>
    <row r="52" spans="1:15" x14ac:dyDescent="0.2">
      <c r="A52" s="140" t="s">
        <v>192</v>
      </c>
      <c r="B52" s="141" t="s">
        <v>533</v>
      </c>
      <c r="C52" s="142"/>
      <c r="D52" s="142"/>
      <c r="E52" s="141" t="s">
        <v>359</v>
      </c>
      <c r="F52" s="141"/>
      <c r="G52" s="141" t="s">
        <v>175</v>
      </c>
      <c r="H52" s="24" t="str">
        <f>IF(Table_3!F11&lt;&gt;0,"PASS","FAIL")</f>
        <v>FAIL</v>
      </c>
      <c r="I52" s="99">
        <f>Table_3!F11</f>
        <v>0</v>
      </c>
      <c r="J52" s="99"/>
      <c r="N52" s="1">
        <f t="shared" si="0"/>
        <v>1</v>
      </c>
      <c r="O52" s="1">
        <f t="shared" si="1"/>
        <v>0</v>
      </c>
    </row>
    <row r="53" spans="1:15" x14ac:dyDescent="0.2">
      <c r="A53" s="140" t="s">
        <v>193</v>
      </c>
      <c r="B53" s="141" t="s">
        <v>534</v>
      </c>
      <c r="C53" s="142"/>
      <c r="D53" s="142"/>
      <c r="E53" s="141" t="s">
        <v>360</v>
      </c>
      <c r="F53" s="141"/>
      <c r="G53" s="141" t="s">
        <v>175</v>
      </c>
      <c r="H53" s="24" t="str">
        <f>IF(Table_3!D20&lt;&gt;0,"PASS","FAIL")</f>
        <v>FAIL</v>
      </c>
      <c r="I53" s="99">
        <f>Table_3!D20</f>
        <v>0</v>
      </c>
      <c r="J53" s="99"/>
      <c r="N53" s="1">
        <f t="shared" si="0"/>
        <v>1</v>
      </c>
      <c r="O53" s="1">
        <f t="shared" si="1"/>
        <v>0</v>
      </c>
    </row>
    <row r="54" spans="1:15" x14ac:dyDescent="0.2">
      <c r="A54" s="140" t="s">
        <v>195</v>
      </c>
      <c r="B54" s="141" t="s">
        <v>534</v>
      </c>
      <c r="C54" s="142"/>
      <c r="D54" s="142"/>
      <c r="E54" s="141" t="s">
        <v>361</v>
      </c>
      <c r="F54" s="141"/>
      <c r="G54" s="141" t="s">
        <v>175</v>
      </c>
      <c r="H54" s="24" t="str">
        <f>IF(Table_3!F20&lt;&gt;0,"PASS","FAIL")</f>
        <v>FAIL</v>
      </c>
      <c r="I54" s="99">
        <f>Table_3!F20</f>
        <v>0</v>
      </c>
      <c r="J54" s="99"/>
      <c r="N54" s="1">
        <f t="shared" si="0"/>
        <v>1</v>
      </c>
      <c r="O54" s="1">
        <f t="shared" si="1"/>
        <v>0</v>
      </c>
    </row>
    <row r="55" spans="1:15" x14ac:dyDescent="0.2">
      <c r="A55" s="140" t="s">
        <v>196</v>
      </c>
      <c r="B55" s="141" t="s">
        <v>535</v>
      </c>
      <c r="C55" s="142"/>
      <c r="D55" s="142"/>
      <c r="E55" s="141" t="s">
        <v>362</v>
      </c>
      <c r="F55" s="141"/>
      <c r="G55" s="141" t="s">
        <v>181</v>
      </c>
      <c r="H55" s="24" t="str">
        <f>IF(Table_3!D26&lt;&gt;0,"PASS","FAIL")</f>
        <v>FAIL</v>
      </c>
      <c r="I55" s="99">
        <f>Table_3!D26</f>
        <v>0</v>
      </c>
      <c r="J55" s="99"/>
      <c r="N55" s="1">
        <f t="shared" si="0"/>
        <v>0</v>
      </c>
      <c r="O55" s="1">
        <f t="shared" si="1"/>
        <v>1</v>
      </c>
    </row>
    <row r="56" spans="1:15" x14ac:dyDescent="0.2">
      <c r="A56" s="140" t="s">
        <v>198</v>
      </c>
      <c r="B56" s="141" t="s">
        <v>535</v>
      </c>
      <c r="C56" s="142"/>
      <c r="D56" s="142"/>
      <c r="E56" s="141" t="s">
        <v>363</v>
      </c>
      <c r="F56" s="141"/>
      <c r="G56" s="141" t="s">
        <v>181</v>
      </c>
      <c r="H56" s="24" t="str">
        <f>IF(Table_3!F26&lt;&gt;0,"PASS","FAIL")</f>
        <v>FAIL</v>
      </c>
      <c r="I56" s="99">
        <f>Table_3!F26</f>
        <v>0</v>
      </c>
      <c r="J56" s="99"/>
      <c r="N56" s="1">
        <f t="shared" si="0"/>
        <v>0</v>
      </c>
      <c r="O56" s="1">
        <f t="shared" si="1"/>
        <v>1</v>
      </c>
    </row>
    <row r="57" spans="1:15" x14ac:dyDescent="0.2">
      <c r="A57" s="140" t="s">
        <v>199</v>
      </c>
      <c r="B57" s="141" t="s">
        <v>758</v>
      </c>
      <c r="C57" s="141"/>
      <c r="D57" s="142"/>
      <c r="E57" s="141" t="s">
        <v>301</v>
      </c>
      <c r="F57" s="141"/>
      <c r="G57" s="141" t="s">
        <v>181</v>
      </c>
      <c r="H57" s="24" t="str">
        <f>IF(OR(Table_7!E8=0,Table_7!F8&gt;0),"PASS","FAIL")</f>
        <v>PASS</v>
      </c>
      <c r="I57" s="99">
        <f>Table_7!E8</f>
        <v>0</v>
      </c>
      <c r="J57" s="99"/>
      <c r="N57" s="1">
        <f t="shared" si="0"/>
        <v>0</v>
      </c>
      <c r="O57" s="1">
        <f t="shared" si="1"/>
        <v>0</v>
      </c>
    </row>
    <row r="58" spans="1:15" x14ac:dyDescent="0.2">
      <c r="A58" s="140" t="s">
        <v>200</v>
      </c>
      <c r="B58" s="141" t="s">
        <v>759</v>
      </c>
      <c r="C58" s="141"/>
      <c r="D58" s="142"/>
      <c r="E58" s="141" t="s">
        <v>302</v>
      </c>
      <c r="F58" s="141"/>
      <c r="G58" s="141" t="s">
        <v>181</v>
      </c>
      <c r="H58" s="24" t="str">
        <f>IF(OR(Table_7!E9=0,Table_7!F9&gt;0),"PASS","FAIL")</f>
        <v>PASS</v>
      </c>
      <c r="I58" s="99">
        <f>Table_7!E9</f>
        <v>0</v>
      </c>
      <c r="J58" s="99"/>
      <c r="N58" s="1">
        <f t="shared" si="0"/>
        <v>0</v>
      </c>
      <c r="O58" s="1">
        <f t="shared" si="1"/>
        <v>0</v>
      </c>
    </row>
    <row r="59" spans="1:15" x14ac:dyDescent="0.2">
      <c r="A59" s="140" t="s">
        <v>201</v>
      </c>
      <c r="B59" s="141" t="s">
        <v>760</v>
      </c>
      <c r="C59" s="141"/>
      <c r="D59" s="142"/>
      <c r="E59" s="141" t="s">
        <v>303</v>
      </c>
      <c r="F59" s="141"/>
      <c r="G59" s="141" t="s">
        <v>181</v>
      </c>
      <c r="H59" s="24" t="str">
        <f>IF(OR(Table_7!E10=0,Table_7!F10&gt;0),"PASS","FAIL")</f>
        <v>PASS</v>
      </c>
      <c r="I59" s="99">
        <f>Table_7!E10</f>
        <v>0</v>
      </c>
      <c r="J59" s="99"/>
      <c r="N59" s="1">
        <f t="shared" si="0"/>
        <v>0</v>
      </c>
      <c r="O59" s="1">
        <f t="shared" si="1"/>
        <v>0</v>
      </c>
    </row>
    <row r="60" spans="1:15" x14ac:dyDescent="0.2">
      <c r="A60" s="140" t="s">
        <v>203</v>
      </c>
      <c r="B60" s="141" t="s">
        <v>761</v>
      </c>
      <c r="C60" s="141"/>
      <c r="D60" s="142"/>
      <c r="E60" s="141" t="s">
        <v>304</v>
      </c>
      <c r="F60" s="141"/>
      <c r="G60" s="141" t="s">
        <v>181</v>
      </c>
      <c r="H60" s="24" t="str">
        <f>IF(OR(Table_7!E11=0,Table_7!F11&gt;0),"PASS","FAIL")</f>
        <v>PASS</v>
      </c>
      <c r="I60" s="99">
        <f>Table_7!E11</f>
        <v>0</v>
      </c>
      <c r="J60" s="99"/>
      <c r="N60" s="1">
        <f t="shared" si="0"/>
        <v>0</v>
      </c>
      <c r="O60" s="1">
        <f t="shared" si="1"/>
        <v>0</v>
      </c>
    </row>
    <row r="61" spans="1:15" x14ac:dyDescent="0.2">
      <c r="A61" s="140" t="s">
        <v>204</v>
      </c>
      <c r="B61" s="141" t="s">
        <v>762</v>
      </c>
      <c r="C61" s="141"/>
      <c r="D61" s="142"/>
      <c r="E61" s="141" t="s">
        <v>305</v>
      </c>
      <c r="F61" s="141"/>
      <c r="G61" s="141" t="s">
        <v>181</v>
      </c>
      <c r="H61" s="24" t="str">
        <f>IF(OR(Table_7!E12=0,Table_7!F12&gt;0),"PASS","FAIL")</f>
        <v>PASS</v>
      </c>
      <c r="I61" s="99">
        <f>Table_7!E12</f>
        <v>0</v>
      </c>
      <c r="J61" s="99"/>
      <c r="N61" s="1">
        <f t="shared" si="0"/>
        <v>0</v>
      </c>
      <c r="O61" s="1">
        <f t="shared" si="1"/>
        <v>0</v>
      </c>
    </row>
    <row r="62" spans="1:15" x14ac:dyDescent="0.2">
      <c r="A62" s="140" t="s">
        <v>206</v>
      </c>
      <c r="B62" s="141" t="s">
        <v>763</v>
      </c>
      <c r="C62" s="141"/>
      <c r="D62" s="142"/>
      <c r="E62" s="141" t="s">
        <v>306</v>
      </c>
      <c r="F62" s="141"/>
      <c r="G62" s="141" t="s">
        <v>181</v>
      </c>
      <c r="H62" s="24" t="str">
        <f>IF(OR(Table_7!E13=0,Table_7!F13&gt;0),"PASS","FAIL")</f>
        <v>PASS</v>
      </c>
      <c r="I62" s="99">
        <f>Table_7!E13</f>
        <v>0</v>
      </c>
      <c r="J62" s="99"/>
      <c r="N62" s="1">
        <f t="shared" si="0"/>
        <v>0</v>
      </c>
      <c r="O62" s="1">
        <f t="shared" si="1"/>
        <v>0</v>
      </c>
    </row>
    <row r="63" spans="1:15" x14ac:dyDescent="0.2">
      <c r="A63" s="140" t="s">
        <v>207</v>
      </c>
      <c r="B63" s="141" t="s">
        <v>764</v>
      </c>
      <c r="C63" s="141"/>
      <c r="D63" s="142"/>
      <c r="E63" s="141" t="s">
        <v>307</v>
      </c>
      <c r="F63" s="141"/>
      <c r="G63" s="141" t="s">
        <v>181</v>
      </c>
      <c r="H63" s="24" t="str">
        <f>IF(OR(Table_7!E14=0,Table_7!F14&gt;0),"PASS","FAIL")</f>
        <v>PASS</v>
      </c>
      <c r="I63" s="99">
        <f>Table_7!E14</f>
        <v>0</v>
      </c>
      <c r="J63" s="99"/>
      <c r="N63" s="1">
        <f t="shared" si="0"/>
        <v>0</v>
      </c>
      <c r="O63" s="1">
        <f t="shared" si="1"/>
        <v>0</v>
      </c>
    </row>
    <row r="64" spans="1:15" x14ac:dyDescent="0.2">
      <c r="A64" s="140" t="s">
        <v>208</v>
      </c>
      <c r="B64" s="141" t="s">
        <v>765</v>
      </c>
      <c r="C64" s="141"/>
      <c r="D64" s="142"/>
      <c r="E64" s="141" t="s">
        <v>308</v>
      </c>
      <c r="F64" s="141"/>
      <c r="G64" s="141" t="s">
        <v>181</v>
      </c>
      <c r="H64" s="24" t="str">
        <f>IF(OR(Table_7!E15=0,Table_7!F15&gt;0),"PASS","FAIL")</f>
        <v>PASS</v>
      </c>
      <c r="I64" s="99">
        <f>Table_7!E15</f>
        <v>0</v>
      </c>
      <c r="J64" s="99"/>
      <c r="N64" s="1">
        <f t="shared" si="0"/>
        <v>0</v>
      </c>
      <c r="O64" s="1">
        <f t="shared" si="1"/>
        <v>0</v>
      </c>
    </row>
    <row r="65" spans="1:15" x14ac:dyDescent="0.2">
      <c r="A65" s="140" t="s">
        <v>209</v>
      </c>
      <c r="B65" s="141" t="s">
        <v>766</v>
      </c>
      <c r="C65" s="141"/>
      <c r="D65" s="142"/>
      <c r="E65" s="141" t="s">
        <v>309</v>
      </c>
      <c r="F65" s="141"/>
      <c r="G65" s="141" t="s">
        <v>181</v>
      </c>
      <c r="H65" s="24" t="str">
        <f>IF(OR(Table_7!E16=0,Table_7!F16&gt;0),"PASS","FAIL")</f>
        <v>PASS</v>
      </c>
      <c r="I65" s="99">
        <f>Table_7!E16</f>
        <v>0</v>
      </c>
      <c r="J65" s="99"/>
      <c r="N65" s="1">
        <f t="shared" si="0"/>
        <v>0</v>
      </c>
      <c r="O65" s="1">
        <f t="shared" si="1"/>
        <v>0</v>
      </c>
    </row>
    <row r="66" spans="1:15" x14ac:dyDescent="0.2">
      <c r="A66" s="140" t="s">
        <v>210</v>
      </c>
      <c r="B66" s="141" t="s">
        <v>767</v>
      </c>
      <c r="C66" s="141"/>
      <c r="D66" s="142"/>
      <c r="E66" s="141" t="s">
        <v>310</v>
      </c>
      <c r="F66" s="141"/>
      <c r="G66" s="141" t="s">
        <v>181</v>
      </c>
      <c r="H66" s="24" t="str">
        <f>IF(OR(Table_7!E17=0,Table_7!F17&gt;0),"PASS","FAIL")</f>
        <v>PASS</v>
      </c>
      <c r="I66" s="99">
        <f>Table_7!E17</f>
        <v>0</v>
      </c>
      <c r="J66" s="99"/>
      <c r="N66" s="1">
        <f t="shared" si="0"/>
        <v>0</v>
      </c>
      <c r="O66" s="1">
        <f t="shared" si="1"/>
        <v>0</v>
      </c>
    </row>
    <row r="67" spans="1:15" x14ac:dyDescent="0.2">
      <c r="A67" s="140" t="s">
        <v>211</v>
      </c>
      <c r="B67" s="141" t="s">
        <v>768</v>
      </c>
      <c r="C67" s="141"/>
      <c r="D67" s="142"/>
      <c r="E67" s="141" t="s">
        <v>311</v>
      </c>
      <c r="F67" s="141"/>
      <c r="G67" s="141" t="s">
        <v>181</v>
      </c>
      <c r="H67" s="24" t="str">
        <f>IF(OR(Table_7!E18=0,Table_7!F18&gt;0),"PASS","FAIL")</f>
        <v>PASS</v>
      </c>
      <c r="I67" s="99">
        <f>Table_7!E18</f>
        <v>0</v>
      </c>
      <c r="J67" s="99"/>
      <c r="N67" s="1">
        <f t="shared" si="0"/>
        <v>0</v>
      </c>
      <c r="O67" s="1">
        <f t="shared" si="1"/>
        <v>0</v>
      </c>
    </row>
    <row r="68" spans="1:15" x14ac:dyDescent="0.2">
      <c r="A68" s="140" t="s">
        <v>212</v>
      </c>
      <c r="B68" s="141" t="s">
        <v>769</v>
      </c>
      <c r="C68" s="141"/>
      <c r="D68" s="142"/>
      <c r="E68" s="141" t="s">
        <v>312</v>
      </c>
      <c r="F68" s="141"/>
      <c r="G68" s="141" t="s">
        <v>181</v>
      </c>
      <c r="H68" s="24" t="str">
        <f>IF(OR(Table_7!E19=0,Table_7!F19&gt;0),"PASS","FAIL")</f>
        <v>PASS</v>
      </c>
      <c r="I68" s="99">
        <f>Table_7!E19</f>
        <v>0</v>
      </c>
      <c r="J68" s="99"/>
      <c r="N68" s="1">
        <f t="shared" si="0"/>
        <v>0</v>
      </c>
      <c r="O68" s="1">
        <f t="shared" si="1"/>
        <v>0</v>
      </c>
    </row>
    <row r="69" spans="1:15" x14ac:dyDescent="0.2">
      <c r="A69" s="140" t="s">
        <v>213</v>
      </c>
      <c r="B69" s="141" t="s">
        <v>770</v>
      </c>
      <c r="C69" s="141"/>
      <c r="D69" s="142"/>
      <c r="E69" s="141" t="s">
        <v>313</v>
      </c>
      <c r="F69" s="141"/>
      <c r="G69" s="141" t="s">
        <v>181</v>
      </c>
      <c r="H69" s="24" t="str">
        <f>IF(OR(Table_7!E20=0,Table_7!F20&gt;0),"PASS","FAIL")</f>
        <v>PASS</v>
      </c>
      <c r="I69" s="99">
        <f>Table_7!E20</f>
        <v>0</v>
      </c>
      <c r="J69" s="99"/>
      <c r="N69" s="1">
        <f t="shared" si="0"/>
        <v>0</v>
      </c>
      <c r="O69" s="1">
        <f t="shared" si="1"/>
        <v>0</v>
      </c>
    </row>
    <row r="70" spans="1:15" x14ac:dyDescent="0.2">
      <c r="A70" s="140" t="s">
        <v>214</v>
      </c>
      <c r="B70" s="141" t="s">
        <v>771</v>
      </c>
      <c r="C70" s="141"/>
      <c r="D70" s="142"/>
      <c r="E70" s="141" t="s">
        <v>314</v>
      </c>
      <c r="F70" s="141"/>
      <c r="G70" s="141" t="s">
        <v>181</v>
      </c>
      <c r="H70" s="24" t="str">
        <f>IF(OR(Table_7!E21=0,Table_7!F21&gt;0),"PASS","FAIL")</f>
        <v>PASS</v>
      </c>
      <c r="I70" s="99">
        <f>Table_7!E21</f>
        <v>0</v>
      </c>
      <c r="J70" s="99"/>
      <c r="N70" s="1">
        <f t="shared" si="0"/>
        <v>0</v>
      </c>
      <c r="O70" s="1">
        <f t="shared" si="1"/>
        <v>0</v>
      </c>
    </row>
    <row r="71" spans="1:15" x14ac:dyDescent="0.2">
      <c r="A71" s="140" t="s">
        <v>215</v>
      </c>
      <c r="B71" s="141" t="s">
        <v>772</v>
      </c>
      <c r="C71" s="141"/>
      <c r="D71" s="142"/>
      <c r="E71" s="141" t="s">
        <v>315</v>
      </c>
      <c r="F71" s="141"/>
      <c r="G71" s="141" t="s">
        <v>181</v>
      </c>
      <c r="H71" s="24" t="str">
        <f>IF(OR(Table_7!E22=0,Table_7!F22&gt;0),"PASS","FAIL")</f>
        <v>PASS</v>
      </c>
      <c r="I71" s="99">
        <f>Table_7!E22</f>
        <v>0</v>
      </c>
      <c r="J71" s="99"/>
      <c r="N71" s="1">
        <f t="shared" si="0"/>
        <v>0</v>
      </c>
      <c r="O71" s="1">
        <f t="shared" si="1"/>
        <v>0</v>
      </c>
    </row>
    <row r="72" spans="1:15" x14ac:dyDescent="0.2">
      <c r="A72" s="140" t="s">
        <v>216</v>
      </c>
      <c r="B72" s="141" t="s">
        <v>773</v>
      </c>
      <c r="C72" s="141"/>
      <c r="D72" s="142"/>
      <c r="E72" s="141" t="s">
        <v>316</v>
      </c>
      <c r="F72" s="141"/>
      <c r="G72" s="141" t="s">
        <v>181</v>
      </c>
      <c r="H72" s="24" t="str">
        <f>IF(OR(Table_7!E23=0,Table_7!F23&gt;0),"PASS","FAIL")</f>
        <v>PASS</v>
      </c>
      <c r="I72" s="99">
        <f>Table_7!E23</f>
        <v>0</v>
      </c>
      <c r="J72" s="99"/>
      <c r="N72" s="1">
        <f t="shared" si="0"/>
        <v>0</v>
      </c>
      <c r="O72" s="1">
        <f t="shared" si="1"/>
        <v>0</v>
      </c>
    </row>
    <row r="73" spans="1:15" x14ac:dyDescent="0.2">
      <c r="A73" s="140" t="s">
        <v>217</v>
      </c>
      <c r="B73" s="141" t="s">
        <v>774</v>
      </c>
      <c r="C73" s="141"/>
      <c r="D73" s="142"/>
      <c r="E73" s="141" t="s">
        <v>317</v>
      </c>
      <c r="F73" s="141"/>
      <c r="G73" s="141" t="s">
        <v>181</v>
      </c>
      <c r="H73" s="24" t="str">
        <f>IF(OR(Table_7!E24=0,Table_7!F24&gt;0),"PASS","FAIL")</f>
        <v>PASS</v>
      </c>
      <c r="I73" s="99">
        <f>Table_7!E24</f>
        <v>0</v>
      </c>
      <c r="J73" s="99"/>
      <c r="N73" s="1">
        <f t="shared" si="0"/>
        <v>0</v>
      </c>
      <c r="O73" s="1">
        <f t="shared" si="1"/>
        <v>0</v>
      </c>
    </row>
    <row r="74" spans="1:15" x14ac:dyDescent="0.2">
      <c r="A74" s="140" t="s">
        <v>218</v>
      </c>
      <c r="B74" s="141" t="s">
        <v>775</v>
      </c>
      <c r="C74" s="141"/>
      <c r="D74" s="142"/>
      <c r="E74" s="141" t="s">
        <v>318</v>
      </c>
      <c r="F74" s="141"/>
      <c r="G74" s="141" t="s">
        <v>181</v>
      </c>
      <c r="H74" s="24" t="str">
        <f>IF(OR(Table_7!E25=0,Table_7!F25&gt;0),"PASS","FAIL")</f>
        <v>PASS</v>
      </c>
      <c r="I74" s="99">
        <f>Table_7!E25</f>
        <v>0</v>
      </c>
      <c r="J74" s="99"/>
      <c r="N74" s="1">
        <f t="shared" si="0"/>
        <v>0</v>
      </c>
      <c r="O74" s="1">
        <f t="shared" si="1"/>
        <v>0</v>
      </c>
    </row>
    <row r="75" spans="1:15" x14ac:dyDescent="0.2">
      <c r="A75" s="140" t="s">
        <v>219</v>
      </c>
      <c r="B75" s="141" t="s">
        <v>776</v>
      </c>
      <c r="C75" s="141"/>
      <c r="D75" s="142"/>
      <c r="E75" s="141" t="s">
        <v>319</v>
      </c>
      <c r="F75" s="141"/>
      <c r="G75" s="141" t="s">
        <v>181</v>
      </c>
      <c r="H75" s="24" t="str">
        <f>IF(OR(Table_7!E26=0,Table_7!F26&gt;0),"PASS","FAIL")</f>
        <v>PASS</v>
      </c>
      <c r="I75" s="99">
        <f>Table_7!E26</f>
        <v>0</v>
      </c>
      <c r="J75" s="99"/>
      <c r="N75" s="1">
        <f t="shared" si="0"/>
        <v>0</v>
      </c>
      <c r="O75" s="1">
        <f t="shared" si="1"/>
        <v>0</v>
      </c>
    </row>
    <row r="76" spans="1:15" x14ac:dyDescent="0.2">
      <c r="A76" s="140" t="s">
        <v>220</v>
      </c>
      <c r="B76" s="141" t="s">
        <v>777</v>
      </c>
      <c r="C76" s="141"/>
      <c r="D76" s="142"/>
      <c r="E76" s="141" t="s">
        <v>320</v>
      </c>
      <c r="F76" s="141"/>
      <c r="G76" s="141" t="s">
        <v>181</v>
      </c>
      <c r="H76" s="24" t="str">
        <f>IF(OR(Table_7!E27=0,Table_7!F27&gt;0),"PASS","FAIL")</f>
        <v>PASS</v>
      </c>
      <c r="I76" s="99">
        <f>Table_7!E27</f>
        <v>0</v>
      </c>
      <c r="J76" s="99"/>
      <c r="N76" s="1">
        <f t="shared" si="0"/>
        <v>0</v>
      </c>
      <c r="O76" s="1">
        <f t="shared" si="1"/>
        <v>0</v>
      </c>
    </row>
    <row r="77" spans="1:15" x14ac:dyDescent="0.2">
      <c r="A77" s="140" t="s">
        <v>222</v>
      </c>
      <c r="B77" s="141" t="s">
        <v>778</v>
      </c>
      <c r="C77" s="141"/>
      <c r="D77" s="142"/>
      <c r="E77" s="141" t="s">
        <v>321</v>
      </c>
      <c r="F77" s="141"/>
      <c r="G77" s="141" t="s">
        <v>181</v>
      </c>
      <c r="H77" s="24" t="str">
        <f>IF(OR(Table_7!E28=0,Table_7!F28&gt;0),"PASS","FAIL")</f>
        <v>PASS</v>
      </c>
      <c r="I77" s="99">
        <f>Table_7!E28</f>
        <v>0</v>
      </c>
      <c r="J77" s="99"/>
      <c r="N77" s="1">
        <f t="shared" si="0"/>
        <v>0</v>
      </c>
      <c r="O77" s="1">
        <f t="shared" si="1"/>
        <v>0</v>
      </c>
    </row>
    <row r="78" spans="1:15" x14ac:dyDescent="0.2">
      <c r="A78" s="140" t="s">
        <v>224</v>
      </c>
      <c r="B78" s="141" t="s">
        <v>779</v>
      </c>
      <c r="C78" s="141"/>
      <c r="D78" s="142"/>
      <c r="E78" s="141" t="s">
        <v>322</v>
      </c>
      <c r="F78" s="141"/>
      <c r="G78" s="141" t="s">
        <v>181</v>
      </c>
      <c r="H78" s="24" t="str">
        <f>IF(OR(Table_7!E29=0,Table_7!F29&gt;0),"PASS","FAIL")</f>
        <v>PASS</v>
      </c>
      <c r="I78" s="99">
        <f>Table_7!E29</f>
        <v>0</v>
      </c>
      <c r="J78" s="99"/>
      <c r="N78" s="1">
        <f t="shared" si="0"/>
        <v>0</v>
      </c>
      <c r="O78" s="1">
        <f t="shared" si="1"/>
        <v>0</v>
      </c>
    </row>
    <row r="79" spans="1:15" x14ac:dyDescent="0.2">
      <c r="A79" s="140" t="s">
        <v>225</v>
      </c>
      <c r="B79" s="141" t="s">
        <v>780</v>
      </c>
      <c r="C79" s="141"/>
      <c r="D79" s="142"/>
      <c r="E79" s="141" t="s">
        <v>323</v>
      </c>
      <c r="F79" s="141"/>
      <c r="G79" s="141" t="s">
        <v>181</v>
      </c>
      <c r="H79" s="24" t="str">
        <f>IF(OR(Table_7!E30=0,Table_7!F30&gt;0),"PASS","FAIL")</f>
        <v>PASS</v>
      </c>
      <c r="I79" s="99">
        <f>Table_7!E30</f>
        <v>0</v>
      </c>
      <c r="J79" s="99"/>
      <c r="N79" s="1">
        <f t="shared" si="0"/>
        <v>0</v>
      </c>
      <c r="O79" s="1">
        <f t="shared" si="1"/>
        <v>0</v>
      </c>
    </row>
    <row r="80" spans="1:15" x14ac:dyDescent="0.2">
      <c r="A80" s="140" t="s">
        <v>226</v>
      </c>
      <c r="B80" s="141" t="s">
        <v>781</v>
      </c>
      <c r="C80" s="141"/>
      <c r="D80" s="142"/>
      <c r="E80" s="141" t="s">
        <v>324</v>
      </c>
      <c r="F80" s="141"/>
      <c r="G80" s="141" t="s">
        <v>181</v>
      </c>
      <c r="H80" s="24" t="str">
        <f>IF(OR(Table_7!E31=0,Table_7!F31&gt;0),"PASS","FAIL")</f>
        <v>PASS</v>
      </c>
      <c r="I80" s="99">
        <f>Table_7!E31</f>
        <v>0</v>
      </c>
      <c r="J80" s="99"/>
      <c r="N80" s="1">
        <f t="shared" si="0"/>
        <v>0</v>
      </c>
      <c r="O80" s="1">
        <f t="shared" si="1"/>
        <v>0</v>
      </c>
    </row>
    <row r="81" spans="1:15" x14ac:dyDescent="0.2">
      <c r="A81" s="140" t="s">
        <v>227</v>
      </c>
      <c r="B81" s="141" t="s">
        <v>782</v>
      </c>
      <c r="C81" s="141"/>
      <c r="D81" s="142"/>
      <c r="E81" s="141" t="s">
        <v>325</v>
      </c>
      <c r="F81" s="141"/>
      <c r="G81" s="141" t="s">
        <v>181</v>
      </c>
      <c r="H81" s="24" t="str">
        <f>IF(OR(Table_7!E32=0,Table_7!F32&gt;0),"PASS","FAIL")</f>
        <v>PASS</v>
      </c>
      <c r="I81" s="99">
        <f>Table_7!E32</f>
        <v>0</v>
      </c>
      <c r="J81" s="99"/>
      <c r="N81" s="1">
        <f t="shared" si="0"/>
        <v>0</v>
      </c>
      <c r="O81" s="1">
        <f t="shared" si="1"/>
        <v>0</v>
      </c>
    </row>
    <row r="82" spans="1:15" x14ac:dyDescent="0.2">
      <c r="A82" s="140" t="s">
        <v>228</v>
      </c>
      <c r="B82" s="141" t="s">
        <v>783</v>
      </c>
      <c r="C82" s="141"/>
      <c r="D82" s="142"/>
      <c r="E82" s="141" t="s">
        <v>326</v>
      </c>
      <c r="F82" s="141"/>
      <c r="G82" s="141" t="s">
        <v>181</v>
      </c>
      <c r="H82" s="24" t="str">
        <f>IF(OR(Table_7!E33=0,Table_7!F33&gt;0),"PASS","FAIL")</f>
        <v>PASS</v>
      </c>
      <c r="I82" s="99">
        <f>Table_7!E33</f>
        <v>0</v>
      </c>
      <c r="J82" s="99"/>
      <c r="N82" s="1">
        <f t="shared" si="0"/>
        <v>0</v>
      </c>
      <c r="O82" s="1">
        <f t="shared" si="1"/>
        <v>0</v>
      </c>
    </row>
    <row r="83" spans="1:15" x14ac:dyDescent="0.2">
      <c r="A83" s="140" t="s">
        <v>229</v>
      </c>
      <c r="B83" s="141" t="s">
        <v>784</v>
      </c>
      <c r="C83" s="141"/>
      <c r="D83" s="142"/>
      <c r="E83" s="141" t="s">
        <v>327</v>
      </c>
      <c r="F83" s="141"/>
      <c r="G83" s="141" t="s">
        <v>181</v>
      </c>
      <c r="H83" s="24" t="str">
        <f>IF(OR(Table_7!E34=0,Table_7!F34&gt;0),"PASS","FAIL")</f>
        <v>PASS</v>
      </c>
      <c r="I83" s="99">
        <f>Table_7!E34</f>
        <v>0</v>
      </c>
      <c r="J83" s="99"/>
      <c r="N83" s="1">
        <f t="shared" si="0"/>
        <v>0</v>
      </c>
      <c r="O83" s="1">
        <f t="shared" si="1"/>
        <v>0</v>
      </c>
    </row>
    <row r="84" spans="1:15" x14ac:dyDescent="0.2">
      <c r="A84" s="140" t="s">
        <v>230</v>
      </c>
      <c r="B84" s="141" t="s">
        <v>785</v>
      </c>
      <c r="C84" s="141"/>
      <c r="D84" s="142"/>
      <c r="E84" s="141" t="s">
        <v>328</v>
      </c>
      <c r="F84" s="141"/>
      <c r="G84" s="141" t="s">
        <v>181</v>
      </c>
      <c r="H84" s="24" t="str">
        <f>IF(OR(Table_7!E35=0,Table_7!F35&gt;0),"PASS","FAIL")</f>
        <v>PASS</v>
      </c>
      <c r="I84" s="99">
        <f>Table_7!E35</f>
        <v>0</v>
      </c>
      <c r="J84" s="99"/>
      <c r="N84" s="1">
        <f t="shared" si="0"/>
        <v>0</v>
      </c>
      <c r="O84" s="1">
        <f t="shared" si="1"/>
        <v>0</v>
      </c>
    </row>
    <row r="85" spans="1:15" x14ac:dyDescent="0.2">
      <c r="A85" s="140" t="s">
        <v>231</v>
      </c>
      <c r="B85" s="141" t="s">
        <v>786</v>
      </c>
      <c r="C85" s="141"/>
      <c r="D85" s="142"/>
      <c r="E85" s="141" t="s">
        <v>332</v>
      </c>
      <c r="F85" s="141"/>
      <c r="G85" s="141" t="s">
        <v>181</v>
      </c>
      <c r="H85" s="24" t="str">
        <f>IF(OR(Table_7!E36=0,Table_7!F36&gt;0),"PASS","FAIL")</f>
        <v>PASS</v>
      </c>
      <c r="I85" s="99">
        <f>Table_7!E36</f>
        <v>0</v>
      </c>
      <c r="J85" s="99"/>
      <c r="N85" s="1">
        <f t="shared" si="0"/>
        <v>0</v>
      </c>
      <c r="O85" s="1">
        <f t="shared" si="1"/>
        <v>0</v>
      </c>
    </row>
    <row r="86" spans="1:15" x14ac:dyDescent="0.2">
      <c r="A86" s="140" t="s">
        <v>232</v>
      </c>
      <c r="B86" s="141" t="s">
        <v>787</v>
      </c>
      <c r="C86" s="141"/>
      <c r="D86" s="142"/>
      <c r="E86" s="141" t="s">
        <v>329</v>
      </c>
      <c r="F86" s="141"/>
      <c r="G86" s="141" t="s">
        <v>181</v>
      </c>
      <c r="H86" s="24" t="str">
        <f>IF(OR(Table_7!E37=0,Table_7!F37&gt;0),"PASS","FAIL")</f>
        <v>PASS</v>
      </c>
      <c r="I86" s="99">
        <f>Table_7!E37</f>
        <v>0</v>
      </c>
      <c r="J86" s="99"/>
      <c r="N86" s="1">
        <f t="shared" si="0"/>
        <v>0</v>
      </c>
      <c r="O86" s="1">
        <f t="shared" si="1"/>
        <v>0</v>
      </c>
    </row>
    <row r="87" spans="1:15" x14ac:dyDescent="0.2">
      <c r="A87" s="140" t="s">
        <v>233</v>
      </c>
      <c r="B87" s="141" t="s">
        <v>788</v>
      </c>
      <c r="C87" s="141"/>
      <c r="D87" s="142"/>
      <c r="E87" s="141" t="s">
        <v>330</v>
      </c>
      <c r="F87" s="141"/>
      <c r="G87" s="141" t="s">
        <v>181</v>
      </c>
      <c r="H87" s="24" t="str">
        <f>IF(OR(Table_7!E38=0,Table_7!F38&gt;0),"PASS","FAIL")</f>
        <v>PASS</v>
      </c>
      <c r="I87" s="99">
        <f>Table_7!E38</f>
        <v>0</v>
      </c>
      <c r="J87" s="99"/>
      <c r="N87" s="1">
        <f t="shared" si="0"/>
        <v>0</v>
      </c>
      <c r="O87" s="1">
        <f t="shared" si="1"/>
        <v>0</v>
      </c>
    </row>
    <row r="88" spans="1:15" x14ac:dyDescent="0.2">
      <c r="A88" s="140" t="s">
        <v>234</v>
      </c>
      <c r="B88" s="141" t="s">
        <v>789</v>
      </c>
      <c r="C88" s="141"/>
      <c r="D88" s="142"/>
      <c r="E88" s="141" t="s">
        <v>331</v>
      </c>
      <c r="F88" s="141"/>
      <c r="G88" s="141" t="s">
        <v>181</v>
      </c>
      <c r="H88" s="24" t="str">
        <f>IF(OR(Table_7!E39=0,Table_7!F39&gt;0),"PASS","FAIL")</f>
        <v>PASS</v>
      </c>
      <c r="I88" s="99">
        <f>Table_7!E39</f>
        <v>0</v>
      </c>
      <c r="J88" s="99"/>
      <c r="N88" s="1">
        <f t="shared" si="0"/>
        <v>0</v>
      </c>
      <c r="O88" s="1">
        <f t="shared" si="1"/>
        <v>0</v>
      </c>
    </row>
    <row r="89" spans="1:15" x14ac:dyDescent="0.2">
      <c r="A89" s="140" t="s">
        <v>235</v>
      </c>
      <c r="B89" s="141" t="s">
        <v>790</v>
      </c>
      <c r="C89" s="141"/>
      <c r="D89" s="142"/>
      <c r="E89" s="141" t="s">
        <v>333</v>
      </c>
      <c r="F89" s="141"/>
      <c r="G89" s="141" t="s">
        <v>181</v>
      </c>
      <c r="H89" s="24" t="str">
        <f>IF(OR(Table_7!E40=0,Table_7!F40&gt;0),"PASS","FAIL")</f>
        <v>PASS</v>
      </c>
      <c r="I89" s="99">
        <f>Table_7!E40</f>
        <v>0</v>
      </c>
      <c r="J89" s="99"/>
      <c r="N89" s="1">
        <f t="shared" si="0"/>
        <v>0</v>
      </c>
      <c r="O89" s="1">
        <f t="shared" si="1"/>
        <v>0</v>
      </c>
    </row>
    <row r="90" spans="1:15" x14ac:dyDescent="0.2">
      <c r="A90" s="140" t="s">
        <v>236</v>
      </c>
      <c r="B90" s="141" t="s">
        <v>791</v>
      </c>
      <c r="C90" s="141"/>
      <c r="D90" s="142"/>
      <c r="E90" s="141" t="s">
        <v>334</v>
      </c>
      <c r="F90" s="141"/>
      <c r="G90" s="141" t="s">
        <v>181</v>
      </c>
      <c r="H90" s="24" t="str">
        <f>IF(OR(Table_7!E41=0,Table_7!F41&gt;0),"PASS","FAIL")</f>
        <v>PASS</v>
      </c>
      <c r="I90" s="99">
        <f>Table_7!E41</f>
        <v>0</v>
      </c>
      <c r="J90" s="99"/>
      <c r="N90" s="1">
        <f t="shared" si="0"/>
        <v>0</v>
      </c>
      <c r="O90" s="1">
        <f t="shared" si="1"/>
        <v>0</v>
      </c>
    </row>
    <row r="91" spans="1:15" x14ac:dyDescent="0.2">
      <c r="A91" s="140" t="s">
        <v>725</v>
      </c>
      <c r="B91" s="141" t="s">
        <v>736</v>
      </c>
      <c r="C91" s="141"/>
      <c r="D91" s="142"/>
      <c r="E91" s="141" t="s">
        <v>747</v>
      </c>
      <c r="F91" s="141"/>
      <c r="G91" s="141" t="s">
        <v>181</v>
      </c>
      <c r="H91" s="24" t="str">
        <f>IF(OR(Table_7!E42=0,Table_7!F42&gt;0),"PASS","FAIL")</f>
        <v>PASS</v>
      </c>
      <c r="I91" s="99">
        <f>Table_7!E42</f>
        <v>0</v>
      </c>
      <c r="J91" s="99"/>
      <c r="N91" s="1">
        <f t="shared" si="0"/>
        <v>0</v>
      </c>
      <c r="O91" s="1">
        <f t="shared" si="1"/>
        <v>0</v>
      </c>
    </row>
    <row r="92" spans="1:15" x14ac:dyDescent="0.2">
      <c r="A92" s="140" t="s">
        <v>726</v>
      </c>
      <c r="B92" s="141" t="s">
        <v>737</v>
      </c>
      <c r="C92" s="141"/>
      <c r="D92" s="142"/>
      <c r="E92" s="141" t="s">
        <v>748</v>
      </c>
      <c r="F92" s="141"/>
      <c r="G92" s="141" t="s">
        <v>181</v>
      </c>
      <c r="H92" s="24" t="str">
        <f>IF(OR(Table_7!E43=0,Table_7!F43&gt;0),"PASS","FAIL")</f>
        <v>PASS</v>
      </c>
      <c r="I92" s="99">
        <f>Table_7!E43</f>
        <v>0</v>
      </c>
      <c r="J92" s="99"/>
      <c r="N92" s="1">
        <f t="shared" si="0"/>
        <v>0</v>
      </c>
      <c r="O92" s="1">
        <f t="shared" si="1"/>
        <v>0</v>
      </c>
    </row>
    <row r="93" spans="1:15" x14ac:dyDescent="0.2">
      <c r="A93" s="140" t="s">
        <v>727</v>
      </c>
      <c r="B93" s="141" t="s">
        <v>738</v>
      </c>
      <c r="C93" s="141"/>
      <c r="D93" s="142"/>
      <c r="E93" s="141" t="s">
        <v>749</v>
      </c>
      <c r="F93" s="141"/>
      <c r="G93" s="141" t="s">
        <v>181</v>
      </c>
      <c r="H93" s="24" t="str">
        <f>IF(OR(Table_7!E44=0,Table_7!F44&gt;0),"PASS","FAIL")</f>
        <v>PASS</v>
      </c>
      <c r="I93" s="99">
        <f>Table_7!E44</f>
        <v>0</v>
      </c>
      <c r="J93" s="99"/>
      <c r="N93" s="1">
        <f t="shared" si="0"/>
        <v>0</v>
      </c>
      <c r="O93" s="1">
        <f t="shared" si="1"/>
        <v>0</v>
      </c>
    </row>
    <row r="94" spans="1:15" x14ac:dyDescent="0.2">
      <c r="A94" s="140" t="s">
        <v>728</v>
      </c>
      <c r="B94" s="141" t="s">
        <v>739</v>
      </c>
      <c r="C94" s="141"/>
      <c r="D94" s="142"/>
      <c r="E94" s="141" t="s">
        <v>750</v>
      </c>
      <c r="F94" s="141"/>
      <c r="G94" s="141" t="s">
        <v>181</v>
      </c>
      <c r="H94" s="24" t="str">
        <f>IF(OR(Table_7!E45=0,Table_7!F45&gt;0),"PASS","FAIL")</f>
        <v>PASS</v>
      </c>
      <c r="I94" s="99">
        <f>Table_7!E45</f>
        <v>0</v>
      </c>
      <c r="J94" s="99"/>
      <c r="N94" s="1">
        <f t="shared" si="0"/>
        <v>0</v>
      </c>
      <c r="O94" s="1">
        <f t="shared" si="1"/>
        <v>0</v>
      </c>
    </row>
    <row r="95" spans="1:15" x14ac:dyDescent="0.2">
      <c r="A95" s="140" t="s">
        <v>729</v>
      </c>
      <c r="B95" s="141" t="s">
        <v>740</v>
      </c>
      <c r="C95" s="141"/>
      <c r="D95" s="142"/>
      <c r="E95" s="141" t="s">
        <v>751</v>
      </c>
      <c r="F95" s="141"/>
      <c r="G95" s="141" t="s">
        <v>181</v>
      </c>
      <c r="H95" s="24" t="str">
        <f>IF(OR(Table_7!E46=0,Table_7!F46&gt;0),"PASS","FAIL")</f>
        <v>PASS</v>
      </c>
      <c r="I95" s="99">
        <f>Table_7!E46</f>
        <v>0</v>
      </c>
      <c r="J95" s="99"/>
      <c r="N95" s="1">
        <f t="shared" si="0"/>
        <v>0</v>
      </c>
      <c r="O95" s="1">
        <f t="shared" si="1"/>
        <v>0</v>
      </c>
    </row>
    <row r="96" spans="1:15" x14ac:dyDescent="0.2">
      <c r="A96" s="140" t="s">
        <v>730</v>
      </c>
      <c r="B96" s="141" t="s">
        <v>741</v>
      </c>
      <c r="C96" s="141"/>
      <c r="D96" s="142"/>
      <c r="E96" s="141" t="s">
        <v>752</v>
      </c>
      <c r="F96" s="141"/>
      <c r="G96" s="141" t="s">
        <v>181</v>
      </c>
      <c r="H96" s="24" t="str">
        <f>IF(OR(Table_7!E47=0,Table_7!F47&gt;0),"PASS","FAIL")</f>
        <v>PASS</v>
      </c>
      <c r="I96" s="99">
        <f>Table_7!E47</f>
        <v>0</v>
      </c>
      <c r="J96" s="99"/>
      <c r="N96" s="1">
        <f t="shared" si="0"/>
        <v>0</v>
      </c>
      <c r="O96" s="1">
        <f t="shared" si="1"/>
        <v>0</v>
      </c>
    </row>
    <row r="97" spans="1:15" x14ac:dyDescent="0.2">
      <c r="A97" s="140" t="s">
        <v>731</v>
      </c>
      <c r="B97" s="141" t="s">
        <v>742</v>
      </c>
      <c r="C97" s="141"/>
      <c r="D97" s="142"/>
      <c r="E97" s="141" t="s">
        <v>753</v>
      </c>
      <c r="F97" s="141"/>
      <c r="G97" s="141" t="s">
        <v>181</v>
      </c>
      <c r="H97" s="24" t="str">
        <f>IF(OR(Table_7!E48=0,Table_7!F48&gt;0),"PASS","FAIL")</f>
        <v>PASS</v>
      </c>
      <c r="I97" s="99">
        <f>Table_7!E48</f>
        <v>0</v>
      </c>
      <c r="J97" s="99"/>
      <c r="N97" s="1">
        <f t="shared" si="0"/>
        <v>0</v>
      </c>
      <c r="O97" s="1">
        <f t="shared" si="1"/>
        <v>0</v>
      </c>
    </row>
    <row r="98" spans="1:15" x14ac:dyDescent="0.2">
      <c r="A98" s="140" t="s">
        <v>732</v>
      </c>
      <c r="B98" s="141" t="s">
        <v>743</v>
      </c>
      <c r="C98" s="141"/>
      <c r="D98" s="142"/>
      <c r="E98" s="141" t="s">
        <v>754</v>
      </c>
      <c r="F98" s="141"/>
      <c r="G98" s="141" t="s">
        <v>181</v>
      </c>
      <c r="H98" s="24" t="str">
        <f>IF(OR(Table_7!E49=0,Table_7!F49&gt;0),"PASS","FAIL")</f>
        <v>PASS</v>
      </c>
      <c r="I98" s="99">
        <f>Table_7!E49</f>
        <v>0</v>
      </c>
      <c r="J98" s="99"/>
      <c r="N98" s="1">
        <f t="shared" si="0"/>
        <v>0</v>
      </c>
      <c r="O98" s="1">
        <f t="shared" si="1"/>
        <v>0</v>
      </c>
    </row>
    <row r="99" spans="1:15" x14ac:dyDescent="0.2">
      <c r="A99" s="140" t="s">
        <v>733</v>
      </c>
      <c r="B99" s="141" t="s">
        <v>744</v>
      </c>
      <c r="C99" s="141"/>
      <c r="D99" s="142"/>
      <c r="E99" s="141" t="s">
        <v>755</v>
      </c>
      <c r="F99" s="141"/>
      <c r="G99" s="141" t="s">
        <v>181</v>
      </c>
      <c r="H99" s="24" t="str">
        <f>IF(OR(Table_7!E50=0,Table_7!F50&gt;0),"PASS","FAIL")</f>
        <v>PASS</v>
      </c>
      <c r="I99" s="99">
        <f>Table_7!E50</f>
        <v>0</v>
      </c>
      <c r="J99" s="99"/>
      <c r="N99" s="1">
        <f t="shared" si="0"/>
        <v>0</v>
      </c>
      <c r="O99" s="1">
        <f t="shared" si="1"/>
        <v>0</v>
      </c>
    </row>
    <row r="100" spans="1:15" x14ac:dyDescent="0.2">
      <c r="A100" s="140" t="s">
        <v>734</v>
      </c>
      <c r="B100" s="141" t="s">
        <v>745</v>
      </c>
      <c r="C100" s="141"/>
      <c r="D100" s="142"/>
      <c r="E100" s="141" t="s">
        <v>756</v>
      </c>
      <c r="F100" s="141"/>
      <c r="G100" s="141" t="s">
        <v>181</v>
      </c>
      <c r="H100" s="24" t="str">
        <f>IF(OR(Table_7!E51=0,Table_7!F51&gt;0),"PASS","FAIL")</f>
        <v>PASS</v>
      </c>
      <c r="I100" s="99">
        <f>Table_7!E51</f>
        <v>0</v>
      </c>
      <c r="J100" s="99"/>
      <c r="N100" s="1">
        <f t="shared" si="0"/>
        <v>0</v>
      </c>
      <c r="O100" s="1">
        <f t="shared" si="1"/>
        <v>0</v>
      </c>
    </row>
    <row r="101" spans="1:15" x14ac:dyDescent="0.2">
      <c r="A101" s="140" t="s">
        <v>735</v>
      </c>
      <c r="B101" s="141" t="s">
        <v>746</v>
      </c>
      <c r="C101" s="141"/>
      <c r="D101" s="142"/>
      <c r="E101" s="141" t="s">
        <v>757</v>
      </c>
      <c r="F101" s="141"/>
      <c r="G101" s="141" t="s">
        <v>181</v>
      </c>
      <c r="H101" s="24" t="str">
        <f>IF(OR(Table_7!E52=0,Table_7!F52&gt;0),"PASS","FAIL")</f>
        <v>PASS</v>
      </c>
      <c r="I101" s="99">
        <f>Table_7!E52</f>
        <v>0</v>
      </c>
      <c r="J101" s="99"/>
      <c r="N101" s="1">
        <f t="shared" si="0"/>
        <v>0</v>
      </c>
      <c r="O101" s="1">
        <f t="shared" si="1"/>
        <v>0</v>
      </c>
    </row>
    <row r="102" spans="1:15" x14ac:dyDescent="0.2">
      <c r="A102" s="140" t="s">
        <v>237</v>
      </c>
      <c r="B102" s="141" t="s">
        <v>536</v>
      </c>
      <c r="C102" s="142"/>
      <c r="D102" s="142"/>
      <c r="E102" s="141" t="s">
        <v>374</v>
      </c>
      <c r="F102" s="141"/>
      <c r="G102" s="141" t="s">
        <v>175</v>
      </c>
      <c r="H102" s="24" t="str">
        <f>IF(Table_3!D44=Table_3!D60,"PASS","FAIL")</f>
        <v>PASS</v>
      </c>
      <c r="I102" s="99">
        <f>Table_3!D44</f>
        <v>0</v>
      </c>
      <c r="J102" s="99"/>
      <c r="N102" s="1">
        <f t="shared" si="0"/>
        <v>0</v>
      </c>
      <c r="O102" s="1">
        <f t="shared" si="1"/>
        <v>0</v>
      </c>
    </row>
    <row r="103" spans="1:15" x14ac:dyDescent="0.2">
      <c r="A103" s="140" t="s">
        <v>238</v>
      </c>
      <c r="B103" s="141" t="s">
        <v>536</v>
      </c>
      <c r="C103" s="142"/>
      <c r="D103" s="142"/>
      <c r="E103" s="141" t="s">
        <v>375</v>
      </c>
      <c r="F103" s="141"/>
      <c r="G103" s="141" t="s">
        <v>175</v>
      </c>
      <c r="H103" s="24" t="str">
        <f>IF(Table_3!F44=Table_3!F60,"PASS","FAIL")</f>
        <v>PASS</v>
      </c>
      <c r="I103" s="99">
        <f>Table_3!F44</f>
        <v>0</v>
      </c>
      <c r="J103" s="99"/>
      <c r="N103" s="1">
        <f t="shared" si="0"/>
        <v>0</v>
      </c>
      <c r="O103" s="1">
        <f t="shared" si="1"/>
        <v>0</v>
      </c>
    </row>
    <row r="104" spans="1:15" x14ac:dyDescent="0.2">
      <c r="A104" s="140" t="s">
        <v>239</v>
      </c>
      <c r="B104" s="141" t="s">
        <v>537</v>
      </c>
      <c r="C104" s="142"/>
      <c r="D104" s="142"/>
      <c r="E104" s="141" t="s">
        <v>364</v>
      </c>
      <c r="F104" s="141"/>
      <c r="G104" s="141" t="s">
        <v>175</v>
      </c>
      <c r="H104" s="24" t="str">
        <f>IF(Table_3!D13=Table_3!D51,"PASS","FAIL")</f>
        <v>PASS</v>
      </c>
      <c r="I104" s="99">
        <f>Table_3!D13</f>
        <v>0</v>
      </c>
      <c r="J104" s="99"/>
      <c r="N104" s="1">
        <f t="shared" si="0"/>
        <v>0</v>
      </c>
      <c r="O104" s="1">
        <f t="shared" si="1"/>
        <v>0</v>
      </c>
    </row>
    <row r="105" spans="1:15" x14ac:dyDescent="0.2">
      <c r="A105" s="256" t="s">
        <v>435</v>
      </c>
      <c r="B105" s="64" t="s">
        <v>537</v>
      </c>
      <c r="C105" s="142"/>
      <c r="D105" s="142"/>
      <c r="E105" s="141" t="s">
        <v>412</v>
      </c>
      <c r="F105" s="141"/>
      <c r="G105" s="141" t="s">
        <v>175</v>
      </c>
      <c r="H105" s="24" t="str">
        <f>IF(Table_3!F13=Table_3!F51,"PASS","FAIL")</f>
        <v>PASS</v>
      </c>
      <c r="I105" s="99">
        <f>Table_3!F13</f>
        <v>0</v>
      </c>
      <c r="J105" s="99"/>
      <c r="N105" s="1">
        <f t="shared" si="0"/>
        <v>0</v>
      </c>
      <c r="O105" s="1">
        <f t="shared" si="1"/>
        <v>0</v>
      </c>
    </row>
    <row r="106" spans="1:15" x14ac:dyDescent="0.2">
      <c r="A106" s="140">
        <v>31057</v>
      </c>
      <c r="B106" s="272" t="s">
        <v>538</v>
      </c>
      <c r="C106" s="142"/>
      <c r="D106" s="142"/>
      <c r="E106" s="141" t="s">
        <v>335</v>
      </c>
      <c r="F106" s="141"/>
      <c r="G106" s="141" t="s">
        <v>181</v>
      </c>
      <c r="H106" s="24" t="str">
        <f>IF(Table_8!C8&gt;=0,"PASS","FAIL")</f>
        <v>PASS</v>
      </c>
      <c r="I106" s="99">
        <f>Table_8!C8</f>
        <v>0</v>
      </c>
      <c r="J106" s="99"/>
      <c r="N106" s="1">
        <f t="shared" si="0"/>
        <v>0</v>
      </c>
      <c r="O106" s="1">
        <f t="shared" si="1"/>
        <v>0</v>
      </c>
    </row>
    <row r="107" spans="1:15" x14ac:dyDescent="0.2">
      <c r="A107" s="140">
        <v>31058</v>
      </c>
      <c r="B107" s="272" t="s">
        <v>539</v>
      </c>
      <c r="C107" s="142"/>
      <c r="D107" s="142"/>
      <c r="E107" s="141" t="s">
        <v>336</v>
      </c>
      <c r="F107" s="141"/>
      <c r="G107" s="141" t="s">
        <v>181</v>
      </c>
      <c r="H107" s="24" t="str">
        <f>IF(Table_8!C9&gt;=0,"PASS","FAIL")</f>
        <v>PASS</v>
      </c>
      <c r="I107" s="99">
        <f>Table_8!C9</f>
        <v>0</v>
      </c>
      <c r="J107" s="99"/>
      <c r="N107" s="1">
        <f t="shared" si="0"/>
        <v>0</v>
      </c>
      <c r="O107" s="1">
        <f t="shared" si="1"/>
        <v>0</v>
      </c>
    </row>
    <row r="108" spans="1:15" x14ac:dyDescent="0.2">
      <c r="A108" s="140">
        <v>31059</v>
      </c>
      <c r="B108" s="272" t="s">
        <v>540</v>
      </c>
      <c r="C108" s="142"/>
      <c r="D108" s="142"/>
      <c r="E108" s="141" t="s">
        <v>337</v>
      </c>
      <c r="F108" s="141"/>
      <c r="G108" s="141" t="s">
        <v>181</v>
      </c>
      <c r="H108" s="24" t="str">
        <f>IF(Table_8!C11&gt;=0,"PASS","FAIL")</f>
        <v>PASS</v>
      </c>
      <c r="I108" s="99">
        <f>Table_8!C11</f>
        <v>0</v>
      </c>
      <c r="J108" s="99"/>
      <c r="N108" s="1">
        <f t="shared" si="0"/>
        <v>0</v>
      </c>
      <c r="O108" s="1">
        <f t="shared" si="1"/>
        <v>0</v>
      </c>
    </row>
    <row r="109" spans="1:15" x14ac:dyDescent="0.2">
      <c r="A109" s="140">
        <v>31060</v>
      </c>
      <c r="B109" s="272" t="s">
        <v>541</v>
      </c>
      <c r="C109" s="142"/>
      <c r="D109" s="142"/>
      <c r="E109" s="141" t="s">
        <v>338</v>
      </c>
      <c r="F109" s="141"/>
      <c r="G109" s="141" t="s">
        <v>181</v>
      </c>
      <c r="H109" s="24" t="str">
        <f>IF(Table_8!C12&gt;=0,"PASS","FAIL")</f>
        <v>PASS</v>
      </c>
      <c r="I109" s="99">
        <f>Table_8!C12</f>
        <v>0</v>
      </c>
      <c r="J109" s="99"/>
      <c r="N109" s="1">
        <f t="shared" si="0"/>
        <v>0</v>
      </c>
      <c r="O109" s="1">
        <f t="shared" si="1"/>
        <v>0</v>
      </c>
    </row>
    <row r="110" spans="1:15" x14ac:dyDescent="0.2">
      <c r="A110" s="140">
        <v>31061</v>
      </c>
      <c r="B110" s="141" t="s">
        <v>542</v>
      </c>
      <c r="C110" s="142"/>
      <c r="D110" s="142"/>
      <c r="E110" s="141" t="s">
        <v>339</v>
      </c>
      <c r="F110" s="141"/>
      <c r="G110" s="141" t="s">
        <v>181</v>
      </c>
      <c r="H110" s="24" t="str">
        <f>IF(Table_8!C13&gt;=0,"PASS","FAIL")</f>
        <v>PASS</v>
      </c>
      <c r="I110" s="99">
        <f>Table_8!C13</f>
        <v>0</v>
      </c>
      <c r="J110" s="99"/>
      <c r="N110" s="1">
        <f t="shared" si="0"/>
        <v>0</v>
      </c>
      <c r="O110" s="1">
        <f t="shared" si="1"/>
        <v>0</v>
      </c>
    </row>
    <row r="111" spans="1:15" x14ac:dyDescent="0.2">
      <c r="A111" s="140">
        <v>31062</v>
      </c>
      <c r="B111" s="141" t="s">
        <v>240</v>
      </c>
      <c r="C111" s="142"/>
      <c r="D111" s="142"/>
      <c r="E111" s="141" t="s">
        <v>340</v>
      </c>
      <c r="F111" s="141"/>
      <c r="G111" s="141" t="s">
        <v>175</v>
      </c>
      <c r="H111" s="24" t="str">
        <f>IF(Table_1!D10&lt;=0,"PASS","FAIL")</f>
        <v>PASS</v>
      </c>
      <c r="I111" s="99">
        <f>Table_1!D10</f>
        <v>0</v>
      </c>
      <c r="J111" s="99"/>
      <c r="N111" s="1">
        <f t="shared" si="0"/>
        <v>0</v>
      </c>
      <c r="O111" s="1">
        <f t="shared" si="1"/>
        <v>0</v>
      </c>
    </row>
    <row r="112" spans="1:15" x14ac:dyDescent="0.2">
      <c r="A112" s="140">
        <v>31063</v>
      </c>
      <c r="B112" s="141" t="s">
        <v>240</v>
      </c>
      <c r="C112" s="142"/>
      <c r="D112" s="142"/>
      <c r="E112" s="141" t="s">
        <v>341</v>
      </c>
      <c r="F112" s="141"/>
      <c r="G112" s="141" t="s">
        <v>175</v>
      </c>
      <c r="H112" s="24" t="str">
        <f>IF(Table_1!F10&lt;=0,"PASS","FAIL")</f>
        <v>PASS</v>
      </c>
      <c r="I112" s="99">
        <f>Table_1!F10</f>
        <v>0</v>
      </c>
      <c r="J112" s="99"/>
      <c r="N112" s="1">
        <f t="shared" si="0"/>
        <v>0</v>
      </c>
      <c r="O112" s="1">
        <f t="shared" si="1"/>
        <v>0</v>
      </c>
    </row>
    <row r="113" spans="1:15" x14ac:dyDescent="0.2">
      <c r="A113" s="140" t="s">
        <v>367</v>
      </c>
      <c r="B113" s="141" t="s">
        <v>8</v>
      </c>
      <c r="C113" s="142"/>
      <c r="D113" s="142"/>
      <c r="E113" s="141" t="s">
        <v>9</v>
      </c>
      <c r="F113" s="141"/>
      <c r="G113" s="141" t="s">
        <v>175</v>
      </c>
      <c r="H113" s="24" t="str">
        <f>IF(OR(AND(Table_3!D42=0,Table_3!D55&lt;&gt;0),AND(Table_3!D42&lt;&gt;0,Table_3!D55=0)),"FAIL","PASS")</f>
        <v>PASS</v>
      </c>
      <c r="I113" s="99">
        <f>Table_3!D42</f>
        <v>0</v>
      </c>
      <c r="J113" s="99"/>
      <c r="N113" s="1">
        <f>IF(AND(G113="Error",H113="FAIL"),1,0)</f>
        <v>0</v>
      </c>
      <c r="O113" s="1">
        <f>IF(AND(G113="Warning",H113="FAIL"),1,0)</f>
        <v>0</v>
      </c>
    </row>
    <row r="114" spans="1:15" x14ac:dyDescent="0.2">
      <c r="A114" s="140" t="s">
        <v>368</v>
      </c>
      <c r="B114" s="141" t="s">
        <v>8</v>
      </c>
      <c r="C114" s="142"/>
      <c r="D114" s="142"/>
      <c r="E114" s="141" t="s">
        <v>10</v>
      </c>
      <c r="F114" s="141"/>
      <c r="G114" s="141" t="s">
        <v>175</v>
      </c>
      <c r="H114" s="24" t="str">
        <f>IF(OR(AND(Table_3!F42=0,Table_3!F55&lt;&gt;0),AND(Table_3!F42&lt;&gt;0,Table_3!F55=0)),"FAIL","PASS")</f>
        <v>PASS</v>
      </c>
      <c r="I114" s="99">
        <f>Table_3!F42</f>
        <v>0</v>
      </c>
      <c r="J114" s="99"/>
      <c r="N114" s="1">
        <f>IF(AND(G114="Error",H114="FAIL"),1,0)</f>
        <v>0</v>
      </c>
      <c r="O114" s="1">
        <f>IF(AND(G114="Warning",H114="FAIL"),1,0)</f>
        <v>0</v>
      </c>
    </row>
    <row r="115" spans="1:15" x14ac:dyDescent="0.2">
      <c r="A115" s="140" t="s">
        <v>369</v>
      </c>
      <c r="B115" s="141" t="s">
        <v>371</v>
      </c>
      <c r="C115" s="142"/>
      <c r="D115" s="142"/>
      <c r="E115" s="141" t="s">
        <v>372</v>
      </c>
      <c r="F115" s="141"/>
      <c r="G115" s="141" t="s">
        <v>175</v>
      </c>
      <c r="H115" s="24" t="str">
        <f>IF(Table_3!D10&lt;=0,"PASS","FAIL")</f>
        <v>PASS</v>
      </c>
      <c r="I115" s="99">
        <f>Table_3!D10</f>
        <v>0</v>
      </c>
      <c r="J115" s="99"/>
      <c r="N115" s="1">
        <f>IF(AND(G115="Error",H115="FAIL"),1,0)</f>
        <v>0</v>
      </c>
      <c r="O115" s="1">
        <f>IF(AND(G115="Warning",H115="FAIL"),1,0)</f>
        <v>0</v>
      </c>
    </row>
    <row r="116" spans="1:15" x14ac:dyDescent="0.2">
      <c r="A116" s="140" t="s">
        <v>370</v>
      </c>
      <c r="B116" s="141" t="s">
        <v>371</v>
      </c>
      <c r="C116" s="142"/>
      <c r="D116" s="142"/>
      <c r="E116" s="141" t="s">
        <v>373</v>
      </c>
      <c r="F116" s="141"/>
      <c r="G116" s="141" t="s">
        <v>175</v>
      </c>
      <c r="H116" s="24" t="str">
        <f>IF(Table_3!F10&lt;=0,"PASS","FAIL")</f>
        <v>PASS</v>
      </c>
      <c r="I116" s="99">
        <f>Table_3!F10</f>
        <v>0</v>
      </c>
      <c r="J116" s="99"/>
      <c r="N116" s="1">
        <f>IF(AND(G116="Error",H116="FAIL"),1,0)</f>
        <v>0</v>
      </c>
      <c r="O116" s="1">
        <f>IF(AND(G116="Warning",H116="FAIL"),1,0)</f>
        <v>0</v>
      </c>
    </row>
    <row r="117" spans="1:15" x14ac:dyDescent="0.2">
      <c r="A117" s="257" t="s">
        <v>436</v>
      </c>
      <c r="B117" s="141" t="s">
        <v>460</v>
      </c>
      <c r="C117" s="142"/>
      <c r="D117" s="142"/>
      <c r="E117" s="141" t="s">
        <v>792</v>
      </c>
      <c r="F117" s="141"/>
      <c r="G117" s="141" t="s">
        <v>175</v>
      </c>
      <c r="H117" s="24" t="str">
        <f>IF(OR(Table_6a!G68=0,Table_6a!G68&gt;Table_6a!G66),"PASS","FAIL")</f>
        <v>PASS</v>
      </c>
      <c r="I117" s="99">
        <f>Table_6a!G68</f>
        <v>0</v>
      </c>
      <c r="J117" s="99"/>
      <c r="N117" s="1">
        <f t="shared" ref="N117:N140" si="2">IF(AND(G117="Error",H117="FAIL"),1,0)</f>
        <v>0</v>
      </c>
      <c r="O117" s="1">
        <f t="shared" ref="O117:O140" si="3">IF(AND(G117="Warning",H117="FAIL"),1,0)</f>
        <v>0</v>
      </c>
    </row>
    <row r="118" spans="1:15" ht="25.5" customHeight="1" x14ac:dyDescent="0.2">
      <c r="A118" s="257" t="s">
        <v>437</v>
      </c>
      <c r="B118" s="437" t="s">
        <v>821</v>
      </c>
      <c r="C118" s="438"/>
      <c r="D118" s="438"/>
      <c r="E118" s="209" t="s">
        <v>802</v>
      </c>
      <c r="F118" s="209"/>
      <c r="G118" s="209" t="s">
        <v>175</v>
      </c>
      <c r="H118" s="258" t="str">
        <f>IF(OR(ABS(Table_5a!C64)&gt;ABS(Table_5a!C62),ABS(Table_5a!D64)&gt;ABS(Table_5a!D62),ABS(Table_5a!E64)&gt;ABS(Table_5a!E62),ABS(Table_5a!F64)&gt;ABS(Table_5a!F62),ABS(Table_5a!G64)&gt;ABS(Table_5a!G62),ABS(Table_5a!H64)&gt;ABS(Table_5a!H62),ABS(Table_5a!I64)&gt;ABS(Table_5a!I62),ABS(Table_5a!J64)&gt;ABS(Table_5a!J62)),"FAIL","PASS")</f>
        <v>PASS</v>
      </c>
      <c r="I118" s="99"/>
      <c r="J118" s="99"/>
      <c r="N118" s="1">
        <f t="shared" si="2"/>
        <v>0</v>
      </c>
      <c r="O118" s="1">
        <f t="shared" si="3"/>
        <v>0</v>
      </c>
    </row>
    <row r="119" spans="1:15" ht="25.5" customHeight="1" x14ac:dyDescent="0.2">
      <c r="A119" s="257" t="s">
        <v>438</v>
      </c>
      <c r="B119" s="437" t="s">
        <v>821</v>
      </c>
      <c r="C119" s="438"/>
      <c r="D119" s="438"/>
      <c r="E119" s="419" t="s">
        <v>874</v>
      </c>
      <c r="F119" s="209"/>
      <c r="G119" s="209" t="s">
        <v>175</v>
      </c>
      <c r="H119" s="258" t="str">
        <f>IF(OR(ABS(Table_5b!D71)&gt;ABS(Table_5b!D65),ABS(Table_5b!E71)&gt;ABS(Table_5b!E65),ABS(Table_5b!F71)&gt;ABS(Table_5b!F65),ABS(Table_5b!G71)&gt;ABS(Table_5b!G65),ABS(Table_5b!H71)&gt;ABS(Table_5b!H65),ABS(Table_5b!I71)&gt;ABS(Table_5b!I65),ABS(Table_5b!J71)&gt;ABS(Table_5b!J65),ABS(Table_5b!K71)&gt;ABS(Table_5b!K65),ABS(Table_5b!L71)&gt;ABS(Table_5b!L65),ABS(Table_5b!M71)&gt;ABS(Table_5b!M65),ABS(Table_5b!N71)&gt;ABS(Table_5b!N65),ABS(Table_5b!O71)&gt;ABS(Table_5b!O65),ABS(Table_5b!P71)&gt;ABS(Table_5b!P65)),"FAIL","PASS")</f>
        <v>PASS</v>
      </c>
      <c r="I119" s="99"/>
      <c r="J119" s="99"/>
      <c r="N119" s="1">
        <f t="shared" si="2"/>
        <v>0</v>
      </c>
      <c r="O119" s="1">
        <f t="shared" si="3"/>
        <v>0</v>
      </c>
    </row>
    <row r="120" spans="1:15" ht="26.25" customHeight="1" x14ac:dyDescent="0.2">
      <c r="A120" s="257" t="s">
        <v>439</v>
      </c>
      <c r="B120" s="437" t="s">
        <v>822</v>
      </c>
      <c r="C120" s="438"/>
      <c r="D120" s="438"/>
      <c r="E120" s="419" t="s">
        <v>875</v>
      </c>
      <c r="F120" s="209"/>
      <c r="G120" s="209" t="s">
        <v>175</v>
      </c>
      <c r="H120" s="258" t="str">
        <f>IF(ABS(Table_6b!C60)&gt;ABS(Table_6b!C58),"FAIL","PASS")</f>
        <v>PASS</v>
      </c>
      <c r="I120" s="99">
        <f>Table_6b!C60</f>
        <v>0</v>
      </c>
      <c r="J120" s="99"/>
      <c r="N120" s="1">
        <f t="shared" si="2"/>
        <v>0</v>
      </c>
      <c r="O120" s="1">
        <f t="shared" si="3"/>
        <v>0</v>
      </c>
    </row>
    <row r="121" spans="1:15" x14ac:dyDescent="0.2">
      <c r="A121" s="257" t="s">
        <v>440</v>
      </c>
      <c r="B121" s="439" t="s">
        <v>823</v>
      </c>
      <c r="C121" s="440"/>
      <c r="D121" s="440"/>
      <c r="E121" s="209" t="s">
        <v>803</v>
      </c>
      <c r="F121" s="209"/>
      <c r="G121" s="209" t="s">
        <v>175</v>
      </c>
      <c r="H121" s="258" t="str">
        <f>IF(OR(Table_5a!C64&gt;0,Table_5a!D64&gt;0,Table_5a!E64&gt;0,Table_5a!F64&gt;0,Table_5a!G64&gt;0,Table_5a!H64&gt;0,Table_5a!I64&gt;0,Table_5a!J64&gt;0),"FAIL","PASS")</f>
        <v>PASS</v>
      </c>
      <c r="I121" s="99"/>
      <c r="J121" s="99"/>
      <c r="N121" s="1">
        <f t="shared" si="2"/>
        <v>0</v>
      </c>
      <c r="O121" s="1">
        <f t="shared" si="3"/>
        <v>0</v>
      </c>
    </row>
    <row r="122" spans="1:15" x14ac:dyDescent="0.2">
      <c r="A122" s="257" t="s">
        <v>441</v>
      </c>
      <c r="B122" s="439" t="s">
        <v>823</v>
      </c>
      <c r="C122" s="440"/>
      <c r="D122" s="440"/>
      <c r="E122" s="419" t="s">
        <v>876</v>
      </c>
      <c r="F122" s="209"/>
      <c r="G122" s="209" t="s">
        <v>175</v>
      </c>
      <c r="H122" s="258" t="str">
        <f>IF(OR(Table_5b!D71&gt;0,Table_5b!E71&gt;0,Table_5b!F71&gt;0,Table_5b!G71&gt;0,Table_5b!H71&gt;0,Table_5b!I71&gt;0,Table_5b!J71&gt;0,Table_5b!K71&gt;0,Table_5b!L71&gt;0,Table_5b!M71&gt;0,Table_5b!N71&gt;0,Table_5b!O71&gt;0,Table_5b!P71&gt;0),"FAIL","PASS")</f>
        <v>PASS</v>
      </c>
      <c r="I122" s="99"/>
      <c r="J122" s="99"/>
      <c r="N122" s="1">
        <f t="shared" si="2"/>
        <v>0</v>
      </c>
      <c r="O122" s="1">
        <f t="shared" si="3"/>
        <v>0</v>
      </c>
    </row>
    <row r="123" spans="1:15" x14ac:dyDescent="0.2">
      <c r="A123" s="257" t="s">
        <v>442</v>
      </c>
      <c r="B123" s="439" t="s">
        <v>823</v>
      </c>
      <c r="C123" s="440"/>
      <c r="D123" s="440"/>
      <c r="E123" s="419" t="s">
        <v>877</v>
      </c>
      <c r="F123" s="209"/>
      <c r="G123" s="209" t="s">
        <v>175</v>
      </c>
      <c r="H123" s="258" t="str">
        <f>IF(Table_6b!C60&lt;=0,"PASS","FAIL")</f>
        <v>PASS</v>
      </c>
      <c r="I123" s="99">
        <f>Table_6b!C60</f>
        <v>0</v>
      </c>
      <c r="J123" s="99"/>
      <c r="N123" s="1">
        <f t="shared" si="2"/>
        <v>0</v>
      </c>
      <c r="O123" s="1">
        <f t="shared" si="3"/>
        <v>0</v>
      </c>
    </row>
    <row r="124" spans="1:15" ht="27.75" customHeight="1" x14ac:dyDescent="0.2">
      <c r="A124" s="257" t="s">
        <v>443</v>
      </c>
      <c r="B124" s="437" t="s">
        <v>824</v>
      </c>
      <c r="C124" s="438"/>
      <c r="D124" s="438"/>
      <c r="E124" s="419" t="s">
        <v>878</v>
      </c>
      <c r="F124" s="209"/>
      <c r="G124" s="209" t="s">
        <v>175</v>
      </c>
      <c r="H124" s="258" t="str">
        <f>IF(ABS(Table_6b!C60)&gt;=ABS(Table_5b!Q71),"PASS","FAIL")</f>
        <v>PASS</v>
      </c>
      <c r="I124" s="99">
        <f>Table_5b!Q71</f>
        <v>0</v>
      </c>
      <c r="J124" s="99"/>
      <c r="N124" s="1">
        <f t="shared" si="2"/>
        <v>0</v>
      </c>
      <c r="O124" s="1">
        <f t="shared" si="3"/>
        <v>0</v>
      </c>
    </row>
    <row r="125" spans="1:15" ht="27.75" customHeight="1" x14ac:dyDescent="0.2">
      <c r="A125" s="257" t="s">
        <v>444</v>
      </c>
      <c r="B125" s="437" t="s">
        <v>825</v>
      </c>
      <c r="C125" s="438"/>
      <c r="D125" s="438"/>
      <c r="E125" s="209" t="s">
        <v>804</v>
      </c>
      <c r="F125" s="209"/>
      <c r="G125" s="209" t="s">
        <v>175</v>
      </c>
      <c r="H125" s="258" t="str">
        <f>IF(OR(AND(Table_5a!C62=0,Table_5a!C64&lt;&gt;0),AND(Table_5a!D62=0,Table_5a!D64&lt;&gt;0),AND(Table_5a!E62=0,Table_5a!E64&lt;&gt;0),AND(Table_5a!F62=0,Table_5a!F64&lt;&gt;0),AND(Table_5a!G62=0,Table_5a!G64&lt;&gt;0),AND(Table_5a!H62=0,Table_5a!H64&lt;&gt;0),AND(Table_5a!I62=0,Table_5a!I64&lt;&gt;0),AND(Table_5a!J62=0,Table_5a!J64&lt;&gt;0)), "FAIL", "PASS")</f>
        <v>PASS</v>
      </c>
      <c r="I125" s="99"/>
      <c r="J125" s="99"/>
      <c r="N125" s="1">
        <f t="shared" si="2"/>
        <v>0</v>
      </c>
      <c r="O125" s="1">
        <f t="shared" si="3"/>
        <v>0</v>
      </c>
    </row>
    <row r="126" spans="1:15" ht="27.75" customHeight="1" x14ac:dyDescent="0.2">
      <c r="A126" s="257" t="s">
        <v>445</v>
      </c>
      <c r="B126" s="437" t="s">
        <v>825</v>
      </c>
      <c r="C126" s="438"/>
      <c r="D126" s="438"/>
      <c r="E126" s="419" t="s">
        <v>879</v>
      </c>
      <c r="F126" s="209"/>
      <c r="G126" s="209" t="s">
        <v>175</v>
      </c>
      <c r="H126" s="258" t="str">
        <f>IF(OR(AND(Table_5b!D65=0,Table_5b!D71&lt;&gt;0),AND(Table_5b!E65=0,Table_5b!E71&lt;&gt;0),AND(Table_5b!F65=0,Table_5b!F71&lt;&gt;0),AND(Table_5b!G65=0,Table_5b!G71&lt;&gt;0),AND(Table_5b!H65=0,Table_5b!H71&lt;&gt;0),AND(Table_5b!I65=0,Table_5b!I71&lt;&gt;0),AND(Table_5b!J65=0,Table_5b!J71&lt;&gt;0),AND(Table_5b!K65=0,Table_5b!K71&lt;&gt;0),AND(Table_5b!L65=0,Table_5b!L71&lt;&gt;0),AND(Table_5b!M65=0,Table_5b!M71&lt;&gt;0),AND(Table_5b!N65=0,Table_5b!N71&lt;&gt;0),AND(Table_5b!O65=0,Table_5b!O71&lt;&gt;0),AND(Table_5b!P65=0,Table_5b!P71&lt;&gt;0)), "FAIL", "PASS")</f>
        <v>PASS</v>
      </c>
      <c r="I126" s="99"/>
      <c r="J126" s="99"/>
      <c r="N126" s="1">
        <f t="shared" si="2"/>
        <v>0</v>
      </c>
      <c r="O126" s="1">
        <f t="shared" si="3"/>
        <v>0</v>
      </c>
    </row>
    <row r="127" spans="1:15" x14ac:dyDescent="0.2">
      <c r="A127" s="257" t="s">
        <v>446</v>
      </c>
      <c r="B127" s="437" t="s">
        <v>826</v>
      </c>
      <c r="C127" s="438"/>
      <c r="D127" s="438"/>
      <c r="E127" s="419" t="s">
        <v>880</v>
      </c>
      <c r="F127" s="209"/>
      <c r="G127" s="209" t="s">
        <v>175</v>
      </c>
      <c r="H127" s="258" t="str">
        <f>IF(AND(Table_6b!C58=0,Table_6b!C60&lt;&gt;0), "FAIL", "PASS")</f>
        <v>PASS</v>
      </c>
      <c r="I127" s="211">
        <f>Table_6b!C60</f>
        <v>0</v>
      </c>
      <c r="J127" s="211"/>
      <c r="K127" s="212"/>
      <c r="L127" s="212"/>
      <c r="N127" s="1">
        <f t="shared" si="2"/>
        <v>0</v>
      </c>
      <c r="O127" s="1">
        <f t="shared" si="3"/>
        <v>0</v>
      </c>
    </row>
    <row r="128" spans="1:15" x14ac:dyDescent="0.2">
      <c r="A128" s="257" t="s">
        <v>447</v>
      </c>
      <c r="B128" s="399" t="s">
        <v>413</v>
      </c>
      <c r="C128" s="410"/>
      <c r="D128" s="410"/>
      <c r="E128" s="209" t="s">
        <v>432</v>
      </c>
      <c r="F128" s="209"/>
      <c r="G128" s="209" t="s">
        <v>175</v>
      </c>
      <c r="H128" s="264" t="str">
        <f>IF(AND(Table_3!D6&gt;=Table_3!D5,Table_3!F6&gt;=Table_3!F5),"PASS","FAIL")</f>
        <v>PASS</v>
      </c>
      <c r="I128" s="211"/>
      <c r="J128" s="211"/>
      <c r="K128" s="212"/>
      <c r="L128" s="212"/>
      <c r="N128" s="1">
        <f t="shared" si="2"/>
        <v>0</v>
      </c>
      <c r="O128" s="1">
        <f t="shared" si="3"/>
        <v>0</v>
      </c>
    </row>
    <row r="129" spans="1:15" x14ac:dyDescent="0.2">
      <c r="A129" s="257" t="s">
        <v>448</v>
      </c>
      <c r="B129" s="399" t="s">
        <v>414</v>
      </c>
      <c r="C129" s="410"/>
      <c r="D129" s="410"/>
      <c r="E129" s="209" t="s">
        <v>415</v>
      </c>
      <c r="F129" s="209"/>
      <c r="G129" s="209" t="s">
        <v>175</v>
      </c>
      <c r="H129" s="259" t="str">
        <f>IF(OR(AND(Table_3!D9=0,Table_3!D10&lt;&gt;0),AND(Table_3!D9&lt;&gt;0,Table_3!D10=0)), "FAIL", "PASS")</f>
        <v>PASS</v>
      </c>
      <c r="I129" s="211">
        <f>Table_3!D9</f>
        <v>0</v>
      </c>
      <c r="N129" s="1">
        <f t="shared" si="2"/>
        <v>0</v>
      </c>
      <c r="O129" s="1">
        <f t="shared" si="3"/>
        <v>0</v>
      </c>
    </row>
    <row r="130" spans="1:15" x14ac:dyDescent="0.2">
      <c r="A130" s="257" t="s">
        <v>449</v>
      </c>
      <c r="B130" s="399" t="s">
        <v>414</v>
      </c>
      <c r="C130" s="410"/>
      <c r="D130" s="410"/>
      <c r="E130" s="209" t="s">
        <v>416</v>
      </c>
      <c r="F130" s="209"/>
      <c r="G130" s="209" t="s">
        <v>175</v>
      </c>
      <c r="H130" s="429" t="str">
        <f>IF(OR(AND(Table_3!F9=0,Table_3!F10&lt;&gt;0),AND(Table_3!F9&lt;&gt;0,Table_3!F10=0)), "FAIL", "PASS")</f>
        <v>PASS</v>
      </c>
      <c r="I130" s="211">
        <f>Table_3!F9</f>
        <v>0</v>
      </c>
      <c r="N130" s="1">
        <f t="shared" si="2"/>
        <v>0</v>
      </c>
      <c r="O130" s="1">
        <f t="shared" si="3"/>
        <v>0</v>
      </c>
    </row>
    <row r="131" spans="1:15" ht="25.5" customHeight="1" x14ac:dyDescent="0.2">
      <c r="A131" s="257" t="s">
        <v>450</v>
      </c>
      <c r="B131" s="399" t="s">
        <v>827</v>
      </c>
      <c r="C131" s="410"/>
      <c r="D131" s="410"/>
      <c r="E131" s="432" t="s">
        <v>793</v>
      </c>
      <c r="F131" s="432"/>
      <c r="G131" s="209" t="s">
        <v>175</v>
      </c>
      <c r="H131" s="258" t="str">
        <f>IF(OR(AND(B4="E",Table_6a!G25=0,Table_6a!G39=0,Table_6a!G59=0),AND(B4="N",Table_6a!G15=0,Table_6a!G39=0,Table_6a!G59=0),AND(B4="W",Table_6a!G15=0,Table_6a!G25=0,Table_6a!G39=0),AND(B4="S",Table_6a!G15=0,Table_6a!G25=0,Table_6a!G59=0)),"PASS","FAIL")</f>
        <v>FAIL</v>
      </c>
      <c r="I131" s="211"/>
      <c r="N131" s="1">
        <f t="shared" si="2"/>
        <v>1</v>
      </c>
      <c r="O131" s="1">
        <f t="shared" si="3"/>
        <v>0</v>
      </c>
    </row>
    <row r="132" spans="1:15" x14ac:dyDescent="0.2">
      <c r="A132" s="425" t="s">
        <v>451</v>
      </c>
      <c r="B132" s="399" t="s">
        <v>865</v>
      </c>
      <c r="C132" s="410"/>
      <c r="D132" s="410"/>
      <c r="E132" s="419" t="s">
        <v>417</v>
      </c>
      <c r="F132" s="419"/>
      <c r="G132" s="419" t="s">
        <v>181</v>
      </c>
      <c r="H132" s="430" t="str">
        <f>IF(AND(B4="W",OR(Table_3!D33&gt;0,Table_3!F33&gt;0)),"FAIL","PASS")</f>
        <v>PASS</v>
      </c>
      <c r="I132" s="211"/>
      <c r="N132" s="1">
        <f t="shared" si="2"/>
        <v>0</v>
      </c>
      <c r="O132" s="1">
        <f t="shared" si="3"/>
        <v>0</v>
      </c>
    </row>
    <row r="133" spans="1:15" x14ac:dyDescent="0.2">
      <c r="A133" s="257" t="s">
        <v>452</v>
      </c>
      <c r="B133" s="141" t="s">
        <v>11</v>
      </c>
      <c r="C133" s="142"/>
      <c r="D133" s="142"/>
      <c r="E133" s="209" t="s">
        <v>12</v>
      </c>
      <c r="F133" s="209"/>
      <c r="G133" s="209" t="s">
        <v>181</v>
      </c>
      <c r="H133" s="258" t="str">
        <f>IF(AND(Hide_me!B106="PASS",Hide_me!D106="PASS",Hide_me!F106="PASS",Hide_me!H106="PASS",Hide_me!J106="PASS",Hide_me!R106="PASS",Hide_me!AD106="PASS",Hide_me!AH106="PASS",Hide_me!AI106="PASS",Hide_me!AO106="PASS"),"PASS","FAIL")</f>
        <v>PASS</v>
      </c>
      <c r="I133" s="368" t="str">
        <f>CONCATENATE(Hide_me!B108,Hide_me!D108,Hide_me!F108,Hide_me!H108,Hide_me!J108,Hide_me!R108,Hide_me!AD108,Hide_me!AH108,Hide_me!AI108,Hide_me!AO108)</f>
        <v/>
      </c>
      <c r="N133" s="1">
        <f t="shared" si="2"/>
        <v>0</v>
      </c>
      <c r="O133" s="1">
        <f t="shared" si="3"/>
        <v>0</v>
      </c>
    </row>
    <row r="134" spans="1:15" ht="25.5" customHeight="1" x14ac:dyDescent="0.2">
      <c r="A134" s="257" t="s">
        <v>453</v>
      </c>
      <c r="B134" s="141" t="s">
        <v>431</v>
      </c>
      <c r="C134" s="142"/>
      <c r="D134" s="142"/>
      <c r="E134" s="432" t="s">
        <v>672</v>
      </c>
      <c r="F134" s="432"/>
      <c r="G134" s="209" t="s">
        <v>175</v>
      </c>
      <c r="H134" s="259" t="str">
        <f>IF(OR(Table_8!D8&gt;999999,Table_8!E8&gt;999999,Table_8!F8&gt;999999,Table_8!G8&gt;999999,Table_8!H8&gt;999999,Table_8!D9&gt;999999,Table_8!E9&gt;999999,Table_8!F9&gt;999999,Table_8!G9&gt;999999,Table_8!H9&gt;999999,Table_8!D11&gt;999999,Table_8!E11&gt;999999,Table_8!F11&gt;999999,Table_8!G11&gt;999999,Table_8!H11&gt;999999,Table_8!D12&gt;999999,Table_8!E12&gt;999999,Table_8!F12&gt;999999,Table_8!G12&gt;999999,Table_8!H12&gt;999999,Table_8!C13&gt;999999,Table_8!D13&gt;999999,Table_8!E13&gt;999999,Table_8!F13&gt;999999,Table_8!G13&gt;999999,Table_8!H13&gt;999999,),"FAIL","PASS")</f>
        <v>PASS</v>
      </c>
      <c r="I134" s="211"/>
      <c r="N134" s="1">
        <f t="shared" si="2"/>
        <v>0</v>
      </c>
      <c r="O134" s="1">
        <f t="shared" si="3"/>
        <v>0</v>
      </c>
    </row>
    <row r="135" spans="1:15" x14ac:dyDescent="0.2">
      <c r="A135" s="257" t="s">
        <v>454</v>
      </c>
      <c r="B135" s="272" t="s">
        <v>665</v>
      </c>
      <c r="C135" s="142"/>
      <c r="D135" s="201"/>
      <c r="E135" s="213" t="s">
        <v>430</v>
      </c>
      <c r="F135" s="213"/>
      <c r="G135" s="214" t="s">
        <v>181</v>
      </c>
      <c r="H135" s="258" t="str">
        <f>IF(AND(Table_8!D8=0,Table_8!D9=0),"PASS","FAIL")</f>
        <v>PASS</v>
      </c>
      <c r="I135" s="211"/>
      <c r="N135" s="1">
        <f t="shared" si="2"/>
        <v>0</v>
      </c>
      <c r="O135" s="1">
        <f t="shared" si="3"/>
        <v>0</v>
      </c>
    </row>
    <row r="136" spans="1:15" x14ac:dyDescent="0.2">
      <c r="A136" s="257" t="s">
        <v>455</v>
      </c>
      <c r="B136" s="272" t="s">
        <v>666</v>
      </c>
      <c r="C136" s="213"/>
      <c r="D136" s="214"/>
      <c r="E136" s="213" t="s">
        <v>459</v>
      </c>
      <c r="F136" s="213"/>
      <c r="G136" s="214" t="s">
        <v>181</v>
      </c>
      <c r="H136" s="258" t="str">
        <f>IF(AND(Table_8!D11&lt;=50000,Table_8!D12&lt;=50000),"PASS","FAIL")</f>
        <v>PASS</v>
      </c>
      <c r="I136" s="211"/>
      <c r="N136" s="1">
        <f t="shared" si="2"/>
        <v>0</v>
      </c>
      <c r="O136" s="1">
        <f t="shared" si="3"/>
        <v>0</v>
      </c>
    </row>
    <row r="137" spans="1:15" ht="27" customHeight="1" x14ac:dyDescent="0.2">
      <c r="A137" s="257" t="s">
        <v>456</v>
      </c>
      <c r="B137" s="433" t="s">
        <v>22</v>
      </c>
      <c r="C137" s="434"/>
      <c r="D137" s="434"/>
      <c r="E137" s="428" t="s">
        <v>881</v>
      </c>
      <c r="F137" s="213"/>
      <c r="G137" s="214" t="s">
        <v>181</v>
      </c>
      <c r="H137" s="258" t="str">
        <f>IF(AND(OR(Table_5b!Q65=0,Table_7!I96&lt;&gt;0),OR(Table_7!I96=0,Table_5b!Q65&lt;&gt;0)),"PASS","FAIL")</f>
        <v>PASS</v>
      </c>
      <c r="I137" s="211">
        <f>Table_5b!Q65</f>
        <v>0</v>
      </c>
      <c r="N137" s="1">
        <f t="shared" si="2"/>
        <v>0</v>
      </c>
      <c r="O137" s="1">
        <f t="shared" si="3"/>
        <v>0</v>
      </c>
    </row>
    <row r="138" spans="1:15" s="182" customFormat="1" x14ac:dyDescent="0.2">
      <c r="A138" s="353">
        <v>31093</v>
      </c>
      <c r="B138" s="141" t="s">
        <v>16</v>
      </c>
      <c r="C138" s="142"/>
      <c r="D138" s="142"/>
      <c r="E138" s="141" t="s">
        <v>18</v>
      </c>
      <c r="F138" s="141"/>
      <c r="G138" s="201" t="s">
        <v>181</v>
      </c>
      <c r="H138" s="24" t="str">
        <f>IF((Table_2!D25=Table_2!F29),"PASS","FAIL")</f>
        <v>PASS</v>
      </c>
      <c r="I138" s="99">
        <f>Table_2!D25</f>
        <v>0</v>
      </c>
      <c r="J138" s="99">
        <f>Table_2!F29</f>
        <v>0</v>
      </c>
      <c r="N138" s="1">
        <f t="shared" si="2"/>
        <v>0</v>
      </c>
      <c r="O138" s="1">
        <f t="shared" si="3"/>
        <v>0</v>
      </c>
    </row>
    <row r="139" spans="1:15" s="182" customFormat="1" x14ac:dyDescent="0.2">
      <c r="A139" s="353">
        <v>31094</v>
      </c>
      <c r="B139" s="141" t="s">
        <v>17</v>
      </c>
      <c r="C139" s="142"/>
      <c r="D139" s="142"/>
      <c r="E139" s="141" t="s">
        <v>19</v>
      </c>
      <c r="F139" s="141"/>
      <c r="G139" s="201" t="s">
        <v>181</v>
      </c>
      <c r="H139" s="24" t="str">
        <f>IF((Table_2!D29=(Table_3!D51+Table_3!D58)),"PASS","FAIL")</f>
        <v>PASS</v>
      </c>
      <c r="I139" s="99">
        <f>Table_2!D29</f>
        <v>0</v>
      </c>
      <c r="J139" s="99">
        <f>Table_3!D51+Table_3!D58</f>
        <v>0</v>
      </c>
      <c r="N139" s="1">
        <f t="shared" si="2"/>
        <v>0</v>
      </c>
      <c r="O139" s="1">
        <f t="shared" si="3"/>
        <v>0</v>
      </c>
    </row>
    <row r="140" spans="1:15" x14ac:dyDescent="0.2">
      <c r="A140" s="353">
        <v>31095</v>
      </c>
      <c r="B140" s="141" t="s">
        <v>17</v>
      </c>
      <c r="C140" s="142"/>
      <c r="D140" s="142"/>
      <c r="E140" s="141" t="s">
        <v>20</v>
      </c>
      <c r="F140" s="141"/>
      <c r="G140" s="201" t="s">
        <v>181</v>
      </c>
      <c r="H140" s="24" t="str">
        <f>IF((Table_2!F29=(Table_3!F51+Table_3!F58)),"PASS","FAIL")</f>
        <v>PASS</v>
      </c>
      <c r="I140" s="99">
        <f>Table_2!F29</f>
        <v>0</v>
      </c>
      <c r="J140" s="99">
        <f>Table_3!F51+Table_3!F58</f>
        <v>0</v>
      </c>
      <c r="N140" s="1">
        <f t="shared" si="2"/>
        <v>0</v>
      </c>
      <c r="O140" s="1">
        <f t="shared" si="3"/>
        <v>0</v>
      </c>
    </row>
    <row r="141" spans="1:15" x14ac:dyDescent="0.2">
      <c r="A141" s="411">
        <v>31107</v>
      </c>
      <c r="B141" s="399" t="s">
        <v>816</v>
      </c>
      <c r="C141" s="410"/>
      <c r="D141" s="410"/>
      <c r="E141" s="399" t="s">
        <v>814</v>
      </c>
      <c r="F141" s="399"/>
      <c r="G141" s="412" t="s">
        <v>181</v>
      </c>
      <c r="H141" s="413" t="str">
        <f>IF((Table_5b!C67=0),"PASS","FAIL")</f>
        <v>PASS</v>
      </c>
      <c r="I141" s="156">
        <f>Table_5b!C67</f>
        <v>0</v>
      </c>
      <c r="N141" s="1">
        <f t="shared" ref="N141:N144" si="4">IF(AND(G141="Error",H141="FAIL"),1,0)</f>
        <v>0</v>
      </c>
      <c r="O141" s="1">
        <f t="shared" ref="O141:O144" si="5">IF(AND(G141="Warning",H141="FAIL"),1,0)</f>
        <v>0</v>
      </c>
    </row>
    <row r="142" spans="1:15" x14ac:dyDescent="0.2">
      <c r="A142" s="411">
        <v>31108</v>
      </c>
      <c r="B142" s="399" t="s">
        <v>817</v>
      </c>
      <c r="C142" s="410"/>
      <c r="D142" s="410"/>
      <c r="E142" s="399" t="s">
        <v>815</v>
      </c>
      <c r="F142" s="399"/>
      <c r="G142" s="412" t="s">
        <v>181</v>
      </c>
      <c r="H142" s="413" t="str">
        <f>IF((Table_5b!F67=0),"PASS","FAIL")</f>
        <v>PASS</v>
      </c>
      <c r="I142" s="156">
        <f>Table_5b!F67</f>
        <v>0</v>
      </c>
      <c r="N142" s="1">
        <f t="shared" si="4"/>
        <v>0</v>
      </c>
      <c r="O142" s="1">
        <f t="shared" si="5"/>
        <v>0</v>
      </c>
    </row>
    <row r="143" spans="1:15" x14ac:dyDescent="0.2">
      <c r="A143" s="411">
        <v>31109</v>
      </c>
      <c r="B143" s="399" t="s">
        <v>882</v>
      </c>
      <c r="C143" s="410"/>
      <c r="D143" s="410"/>
      <c r="E143" s="399" t="s">
        <v>883</v>
      </c>
      <c r="F143" s="399"/>
      <c r="G143" s="412" t="s">
        <v>181</v>
      </c>
      <c r="H143" s="413" t="str">
        <f>IF((Table_5b!I67=0),"PASS","FAIL")</f>
        <v>PASS</v>
      </c>
      <c r="I143" s="156">
        <f>Table_5b!I67</f>
        <v>0</v>
      </c>
      <c r="N143" s="1">
        <f t="shared" si="4"/>
        <v>0</v>
      </c>
      <c r="O143" s="1">
        <f t="shared" si="5"/>
        <v>0</v>
      </c>
    </row>
    <row r="144" spans="1:15" ht="25.5" customHeight="1" x14ac:dyDescent="0.2">
      <c r="A144" s="399">
        <v>31110</v>
      </c>
      <c r="B144" s="435" t="s">
        <v>861</v>
      </c>
      <c r="C144" s="436"/>
      <c r="D144" s="436"/>
      <c r="E144" s="436" t="s">
        <v>862</v>
      </c>
      <c r="F144" s="436"/>
      <c r="G144" s="412" t="s">
        <v>181</v>
      </c>
      <c r="H144" s="24" t="str">
        <f>IF(AND(OR(Table_6b!C10&gt;0,Table_6b!C11&gt;0),Table_8!D13=0),"FAIL","PASS")</f>
        <v>PASS</v>
      </c>
      <c r="I144" s="1">
        <f>Table_8!D13</f>
        <v>0</v>
      </c>
      <c r="J144" s="1">
        <f>Table_6b!C10</f>
        <v>0</v>
      </c>
      <c r="K144" s="1">
        <f>Table_6b!C11</f>
        <v>0</v>
      </c>
      <c r="N144" s="1">
        <f t="shared" si="4"/>
        <v>0</v>
      </c>
      <c r="O144" s="1">
        <f t="shared" si="5"/>
        <v>0</v>
      </c>
    </row>
    <row r="145" spans="1:15" ht="25.5" customHeight="1" x14ac:dyDescent="0.2">
      <c r="A145" s="415">
        <v>31111</v>
      </c>
      <c r="B145" s="435" t="s">
        <v>863</v>
      </c>
      <c r="C145" s="436"/>
      <c r="D145" s="436"/>
      <c r="E145" s="410" t="s">
        <v>864</v>
      </c>
      <c r="F145" s="410"/>
      <c r="G145" s="412" t="s">
        <v>181</v>
      </c>
      <c r="H145" s="24" t="str">
        <f>IF(AND(Table_4!D33&gt;0,Table_8!G13=0),"FAIL","PASS")</f>
        <v>PASS</v>
      </c>
      <c r="I145" s="1">
        <f>Table_8!G13</f>
        <v>0</v>
      </c>
      <c r="J145" s="1">
        <f>Table_4!D33</f>
        <v>0</v>
      </c>
      <c r="N145" s="1">
        <f t="shared" ref="N145" si="6">IF(AND(G145="Error",H145="FAIL"),1,0)</f>
        <v>0</v>
      </c>
      <c r="O145" s="1">
        <f t="shared" ref="O145" si="7">IF(AND(G145="Warning",H145="FAIL"),1,0)</f>
        <v>0</v>
      </c>
    </row>
    <row r="146" spans="1:15" x14ac:dyDescent="0.2">
      <c r="A146" s="127"/>
      <c r="B146" s="123"/>
      <c r="C146" s="99"/>
      <c r="D146" s="126"/>
      <c r="E146" s="99"/>
      <c r="F146" s="99"/>
      <c r="G146" s="126"/>
      <c r="H146" s="99"/>
    </row>
    <row r="147" spans="1:15" x14ac:dyDescent="0.2">
      <c r="A147" s="127"/>
      <c r="B147" s="125"/>
      <c r="C147" s="99"/>
      <c r="D147" s="145"/>
      <c r="E147" s="99"/>
      <c r="F147" s="99"/>
      <c r="G147" s="145"/>
      <c r="H147" s="99"/>
    </row>
    <row r="148" spans="1:15" x14ac:dyDescent="0.2">
      <c r="A148" s="127"/>
      <c r="B148" s="125"/>
      <c r="C148" s="99"/>
      <c r="D148" s="145"/>
      <c r="E148" s="99"/>
      <c r="F148" s="99"/>
      <c r="G148" s="145"/>
      <c r="H148" s="99"/>
    </row>
    <row r="149" spans="1:15" x14ac:dyDescent="0.2">
      <c r="A149" s="127"/>
      <c r="B149" s="125"/>
      <c r="C149" s="99"/>
      <c r="D149" s="145"/>
      <c r="E149" s="99"/>
      <c r="F149" s="99"/>
      <c r="G149" s="145"/>
    </row>
    <row r="150" spans="1:15" x14ac:dyDescent="0.2">
      <c r="A150" s="127"/>
      <c r="B150" s="123"/>
      <c r="C150" s="99"/>
      <c r="D150" s="126"/>
      <c r="E150" s="99"/>
      <c r="F150" s="99"/>
      <c r="G150" s="126"/>
    </row>
    <row r="151" spans="1:15" x14ac:dyDescent="0.2">
      <c r="A151" s="127"/>
      <c r="B151" s="99"/>
      <c r="C151" s="99"/>
      <c r="D151" s="126"/>
      <c r="E151" s="99"/>
      <c r="F151" s="99"/>
      <c r="G151" s="126"/>
    </row>
    <row r="152" spans="1:15" x14ac:dyDescent="0.2">
      <c r="A152" s="127"/>
      <c r="B152" s="123"/>
      <c r="C152" s="99"/>
      <c r="D152" s="145"/>
      <c r="E152" s="99"/>
      <c r="F152" s="99"/>
      <c r="G152" s="145"/>
    </row>
    <row r="153" spans="1:15" x14ac:dyDescent="0.2">
      <c r="A153" s="127"/>
      <c r="B153" s="99"/>
      <c r="C153" s="99"/>
      <c r="D153" s="126"/>
      <c r="E153" s="99"/>
      <c r="F153" s="99"/>
      <c r="G153" s="126"/>
    </row>
    <row r="154" spans="1:15" x14ac:dyDescent="0.2">
      <c r="A154" s="127"/>
      <c r="B154" s="123"/>
      <c r="C154" s="126"/>
      <c r="D154" s="126"/>
      <c r="E154" s="126"/>
      <c r="F154" s="126"/>
      <c r="G154" s="126"/>
    </row>
    <row r="155" spans="1:15" x14ac:dyDescent="0.2">
      <c r="A155" s="127"/>
      <c r="B155" s="123"/>
      <c r="C155" s="99"/>
      <c r="D155" s="126"/>
      <c r="E155" s="99"/>
      <c r="F155" s="99"/>
      <c r="G155" s="126"/>
    </row>
    <row r="156" spans="1:15" x14ac:dyDescent="0.2">
      <c r="A156" s="127"/>
      <c r="B156" s="123"/>
      <c r="C156" s="99"/>
      <c r="D156" s="145"/>
      <c r="E156" s="99"/>
      <c r="F156" s="99"/>
      <c r="G156" s="145"/>
    </row>
    <row r="157" spans="1:15" x14ac:dyDescent="0.2">
      <c r="A157" s="127"/>
      <c r="B157" s="123"/>
      <c r="C157" s="99"/>
      <c r="D157" s="145"/>
      <c r="E157" s="99"/>
      <c r="F157" s="99"/>
      <c r="G157" s="145"/>
    </row>
    <row r="158" spans="1:15" x14ac:dyDescent="0.2">
      <c r="A158" s="127"/>
      <c r="B158" s="144"/>
      <c r="C158" s="99"/>
      <c r="D158" s="126"/>
      <c r="E158" s="99"/>
      <c r="F158" s="99"/>
      <c r="G158" s="126"/>
    </row>
    <row r="159" spans="1:15" x14ac:dyDescent="0.2">
      <c r="A159" s="127"/>
      <c r="B159" s="99"/>
      <c r="C159" s="99"/>
      <c r="D159" s="126"/>
      <c r="E159" s="99"/>
      <c r="F159" s="99"/>
      <c r="G159" s="126"/>
    </row>
    <row r="160" spans="1:15" x14ac:dyDescent="0.2">
      <c r="A160" s="127"/>
      <c r="B160" s="123"/>
      <c r="C160" s="99"/>
      <c r="D160" s="145"/>
      <c r="E160" s="99"/>
      <c r="F160" s="99"/>
      <c r="G160" s="145"/>
    </row>
    <row r="161" spans="1:7" x14ac:dyDescent="0.2">
      <c r="A161" s="127"/>
      <c r="B161" s="99"/>
      <c r="C161" s="99"/>
      <c r="D161" s="126"/>
      <c r="E161" s="99"/>
      <c r="F161" s="99"/>
      <c r="G161" s="126"/>
    </row>
    <row r="162" spans="1:7" x14ac:dyDescent="0.2">
      <c r="A162" s="127"/>
      <c r="B162" s="123"/>
      <c r="C162" s="99"/>
      <c r="D162" s="126"/>
      <c r="E162" s="99"/>
      <c r="F162" s="99"/>
      <c r="G162" s="126"/>
    </row>
    <row r="163" spans="1:7" x14ac:dyDescent="0.2">
      <c r="A163" s="127"/>
      <c r="B163" s="125"/>
      <c r="C163" s="99"/>
      <c r="D163" s="145"/>
      <c r="E163" s="99"/>
      <c r="F163" s="99"/>
      <c r="G163" s="145"/>
    </row>
    <row r="164" spans="1:7" x14ac:dyDescent="0.2">
      <c r="A164" s="127"/>
      <c r="B164" s="125"/>
      <c r="C164" s="99"/>
      <c r="D164" s="145"/>
      <c r="E164" s="99"/>
      <c r="F164" s="99"/>
      <c r="G164" s="145"/>
    </row>
    <row r="165" spans="1:7" x14ac:dyDescent="0.2">
      <c r="A165" s="127"/>
      <c r="B165" s="123"/>
      <c r="C165" s="99"/>
      <c r="D165" s="126"/>
      <c r="E165" s="99"/>
      <c r="F165" s="99"/>
      <c r="G165" s="126"/>
    </row>
    <row r="166" spans="1:7" x14ac:dyDescent="0.2">
      <c r="A166" s="127"/>
      <c r="B166" s="99"/>
      <c r="C166" s="99"/>
      <c r="D166" s="126"/>
      <c r="E166" s="99"/>
      <c r="F166" s="99"/>
      <c r="G166" s="126"/>
    </row>
    <row r="167" spans="1:7" x14ac:dyDescent="0.2">
      <c r="A167" s="127"/>
      <c r="B167" s="123"/>
      <c r="C167" s="99"/>
      <c r="D167" s="126"/>
      <c r="E167" s="99"/>
      <c r="F167" s="99"/>
      <c r="G167" s="126"/>
    </row>
    <row r="168" spans="1:7" x14ac:dyDescent="0.2">
      <c r="A168" s="127"/>
      <c r="B168" s="125"/>
      <c r="C168" s="99"/>
      <c r="D168" s="145"/>
      <c r="E168" s="99"/>
      <c r="F168" s="99"/>
      <c r="G168" s="145"/>
    </row>
    <row r="169" spans="1:7" x14ac:dyDescent="0.2">
      <c r="A169" s="127"/>
      <c r="B169" s="125"/>
      <c r="C169" s="99"/>
      <c r="D169" s="145"/>
      <c r="E169" s="99"/>
      <c r="F169" s="99"/>
      <c r="G169" s="145"/>
    </row>
    <row r="170" spans="1:7" x14ac:dyDescent="0.2">
      <c r="A170" s="127"/>
      <c r="B170" s="125"/>
      <c r="C170" s="99"/>
      <c r="D170" s="145"/>
      <c r="E170" s="99"/>
      <c r="F170" s="99"/>
      <c r="G170" s="145"/>
    </row>
    <row r="171" spans="1:7" x14ac:dyDescent="0.2">
      <c r="A171" s="127"/>
      <c r="B171" s="123"/>
      <c r="C171" s="99"/>
      <c r="D171" s="126"/>
      <c r="E171" s="99"/>
      <c r="F171" s="99"/>
      <c r="G171" s="126"/>
    </row>
    <row r="172" spans="1:7" x14ac:dyDescent="0.2">
      <c r="A172" s="127"/>
      <c r="B172" s="99"/>
      <c r="C172" s="99"/>
      <c r="D172" s="126"/>
      <c r="E172" s="99"/>
      <c r="F172" s="99"/>
      <c r="G172" s="126"/>
    </row>
    <row r="173" spans="1:7" x14ac:dyDescent="0.2">
      <c r="A173" s="127"/>
      <c r="B173" s="144"/>
      <c r="C173" s="99"/>
      <c r="D173" s="126"/>
      <c r="E173" s="99"/>
      <c r="F173" s="99"/>
      <c r="G173" s="126"/>
    </row>
    <row r="174" spans="1:7" x14ac:dyDescent="0.2">
      <c r="A174" s="99"/>
      <c r="B174" s="99"/>
      <c r="C174" s="99"/>
      <c r="D174" s="99"/>
      <c r="E174" s="99"/>
      <c r="F174" s="99"/>
      <c r="G174" s="99"/>
    </row>
    <row r="175" spans="1:7" x14ac:dyDescent="0.2">
      <c r="A175" s="99"/>
      <c r="B175" s="99"/>
      <c r="C175" s="99"/>
      <c r="D175" s="99"/>
      <c r="E175" s="99"/>
      <c r="F175" s="99"/>
      <c r="G175" s="99"/>
    </row>
    <row r="176" spans="1:7" x14ac:dyDescent="0.2">
      <c r="A176" s="99"/>
      <c r="B176" s="99"/>
      <c r="C176" s="99"/>
      <c r="D176" s="99"/>
      <c r="E176" s="99"/>
      <c r="F176" s="99"/>
      <c r="G176" s="99"/>
    </row>
    <row r="177" spans="1:7" ht="15.75" x14ac:dyDescent="0.25">
      <c r="A177" s="120"/>
      <c r="B177" s="121"/>
      <c r="C177" s="121"/>
      <c r="D177" s="121"/>
      <c r="E177" s="121"/>
      <c r="F177" s="121"/>
      <c r="G177" s="121"/>
    </row>
    <row r="178" spans="1:7" ht="15.75" x14ac:dyDescent="0.25">
      <c r="A178" s="121"/>
      <c r="B178" s="121"/>
      <c r="C178" s="121"/>
      <c r="D178" s="122"/>
      <c r="E178" s="122"/>
      <c r="F178" s="122"/>
      <c r="G178" s="122"/>
    </row>
    <row r="179" spans="1:7" ht="15.75" x14ac:dyDescent="0.25">
      <c r="A179" s="121"/>
      <c r="B179" s="121"/>
      <c r="C179" s="121"/>
      <c r="D179" s="146"/>
      <c r="E179" s="121"/>
      <c r="F179" s="121"/>
      <c r="G179" s="146"/>
    </row>
    <row r="180" spans="1:7" ht="15.75" x14ac:dyDescent="0.25">
      <c r="A180" s="147"/>
      <c r="B180" s="147"/>
      <c r="C180" s="147"/>
      <c r="D180" s="122"/>
      <c r="E180" s="147"/>
      <c r="F180" s="147"/>
      <c r="G180" s="122"/>
    </row>
    <row r="181" spans="1:7" x14ac:dyDescent="0.2">
      <c r="A181" s="127"/>
      <c r="B181" s="123"/>
      <c r="C181" s="99"/>
      <c r="D181" s="145"/>
      <c r="E181" s="99"/>
      <c r="F181" s="99"/>
      <c r="G181" s="145"/>
    </row>
    <row r="182" spans="1:7" x14ac:dyDescent="0.2">
      <c r="A182" s="127"/>
      <c r="B182" s="99"/>
      <c r="C182" s="99"/>
      <c r="D182" s="126"/>
      <c r="E182" s="99"/>
      <c r="F182" s="99"/>
      <c r="G182" s="126"/>
    </row>
    <row r="183" spans="1:7" x14ac:dyDescent="0.2">
      <c r="A183" s="127"/>
      <c r="B183" s="123"/>
      <c r="C183" s="99"/>
      <c r="D183" s="126"/>
      <c r="E183" s="99"/>
      <c r="F183" s="99"/>
      <c r="G183" s="126"/>
    </row>
    <row r="184" spans="1:7" x14ac:dyDescent="0.2">
      <c r="A184" s="127"/>
      <c r="B184" s="125"/>
      <c r="C184" s="99"/>
      <c r="D184" s="145"/>
      <c r="E184" s="99"/>
      <c r="F184" s="99"/>
      <c r="G184" s="145"/>
    </row>
    <row r="185" spans="1:7" x14ac:dyDescent="0.2">
      <c r="A185" s="127"/>
      <c r="B185" s="125"/>
      <c r="C185" s="99"/>
      <c r="D185" s="145"/>
      <c r="E185" s="99"/>
      <c r="F185" s="99"/>
      <c r="G185" s="145"/>
    </row>
    <row r="186" spans="1:7" x14ac:dyDescent="0.2">
      <c r="A186" s="127"/>
      <c r="B186" s="125"/>
      <c r="C186" s="99"/>
      <c r="D186" s="145"/>
      <c r="E186" s="99"/>
      <c r="F186" s="99"/>
      <c r="G186" s="145"/>
    </row>
    <row r="187" spans="1:7" x14ac:dyDescent="0.2">
      <c r="A187" s="127"/>
      <c r="B187" s="125"/>
      <c r="C187" s="99"/>
      <c r="D187" s="145"/>
      <c r="E187" s="99"/>
      <c r="F187" s="99"/>
      <c r="G187" s="145"/>
    </row>
    <row r="188" spans="1:7" x14ac:dyDescent="0.2">
      <c r="A188" s="127"/>
      <c r="B188" s="125"/>
      <c r="C188" s="99"/>
      <c r="D188" s="145"/>
      <c r="E188" s="99"/>
      <c r="F188" s="99"/>
      <c r="G188" s="145"/>
    </row>
    <row r="189" spans="1:7" x14ac:dyDescent="0.2">
      <c r="A189" s="127"/>
      <c r="B189" s="123"/>
      <c r="C189" s="99"/>
      <c r="D189" s="126"/>
      <c r="E189" s="99"/>
      <c r="F189" s="99"/>
      <c r="G189" s="126"/>
    </row>
    <row r="190" spans="1:7" x14ac:dyDescent="0.2">
      <c r="A190" s="127"/>
      <c r="B190" s="99"/>
      <c r="C190" s="99"/>
      <c r="D190" s="126"/>
      <c r="E190" s="99"/>
      <c r="F190" s="99"/>
      <c r="G190" s="126"/>
    </row>
    <row r="191" spans="1:7" x14ac:dyDescent="0.2">
      <c r="A191" s="127"/>
      <c r="B191" s="123"/>
      <c r="C191" s="99"/>
      <c r="D191" s="145"/>
      <c r="E191" s="99"/>
      <c r="F191" s="99"/>
      <c r="G191" s="145"/>
    </row>
    <row r="192" spans="1:7" x14ac:dyDescent="0.2">
      <c r="A192" s="127"/>
      <c r="B192" s="99"/>
      <c r="C192" s="99"/>
      <c r="D192" s="126"/>
      <c r="E192" s="99"/>
      <c r="F192" s="99"/>
      <c r="G192" s="126"/>
    </row>
    <row r="193" spans="1:7" x14ac:dyDescent="0.2">
      <c r="A193" s="127"/>
      <c r="B193" s="123"/>
      <c r="C193" s="99"/>
      <c r="D193" s="126"/>
      <c r="E193" s="99"/>
      <c r="F193" s="99"/>
      <c r="G193" s="126"/>
    </row>
    <row r="194" spans="1:7" x14ac:dyDescent="0.2">
      <c r="A194" s="127"/>
      <c r="B194" s="125"/>
      <c r="C194" s="99"/>
      <c r="D194" s="145"/>
      <c r="E194" s="99"/>
      <c r="F194" s="99"/>
      <c r="G194" s="145"/>
    </row>
    <row r="195" spans="1:7" x14ac:dyDescent="0.2">
      <c r="A195" s="127"/>
      <c r="B195" s="125"/>
      <c r="C195" s="99"/>
      <c r="D195" s="145"/>
      <c r="E195" s="99"/>
      <c r="F195" s="99"/>
      <c r="G195" s="145"/>
    </row>
    <row r="196" spans="1:7" x14ac:dyDescent="0.2">
      <c r="A196" s="127"/>
      <c r="B196" s="123"/>
      <c r="C196" s="99"/>
      <c r="D196" s="126"/>
      <c r="E196" s="99"/>
      <c r="F196" s="99"/>
      <c r="G196" s="126"/>
    </row>
    <row r="197" spans="1:7" x14ac:dyDescent="0.2">
      <c r="A197" s="127"/>
      <c r="B197" s="125"/>
      <c r="C197" s="99"/>
      <c r="D197" s="145"/>
      <c r="E197" s="99"/>
      <c r="F197" s="99"/>
      <c r="G197" s="145"/>
    </row>
    <row r="198" spans="1:7" x14ac:dyDescent="0.2">
      <c r="A198" s="127"/>
      <c r="B198" s="125"/>
      <c r="C198" s="99"/>
      <c r="D198" s="145"/>
      <c r="E198" s="99"/>
      <c r="F198" s="99"/>
      <c r="G198" s="145"/>
    </row>
    <row r="199" spans="1:7" x14ac:dyDescent="0.2">
      <c r="A199" s="127"/>
      <c r="B199" s="125"/>
      <c r="C199" s="99"/>
      <c r="D199" s="145"/>
      <c r="E199" s="99"/>
      <c r="F199" s="99"/>
      <c r="G199" s="145"/>
    </row>
    <row r="200" spans="1:7" x14ac:dyDescent="0.2">
      <c r="A200" s="127"/>
      <c r="B200" s="125"/>
      <c r="C200" s="99"/>
      <c r="D200" s="145"/>
      <c r="E200" s="99"/>
      <c r="F200" s="99"/>
      <c r="G200" s="145"/>
    </row>
    <row r="201" spans="1:7" x14ac:dyDescent="0.2">
      <c r="A201" s="127"/>
      <c r="B201" s="125"/>
      <c r="C201" s="99"/>
      <c r="D201" s="145"/>
      <c r="E201" s="99"/>
      <c r="F201" s="99"/>
      <c r="G201" s="145"/>
    </row>
    <row r="202" spans="1:7" x14ac:dyDescent="0.2">
      <c r="A202" s="127"/>
      <c r="B202" s="123"/>
      <c r="C202" s="99"/>
      <c r="D202" s="126"/>
      <c r="E202" s="99"/>
      <c r="F202" s="99"/>
      <c r="G202" s="126"/>
    </row>
    <row r="203" spans="1:7" x14ac:dyDescent="0.2">
      <c r="A203" s="127"/>
      <c r="B203" s="99"/>
      <c r="C203" s="99"/>
      <c r="D203" s="126"/>
      <c r="E203" s="99"/>
      <c r="F203" s="99"/>
      <c r="G203" s="126"/>
    </row>
    <row r="204" spans="1:7" x14ac:dyDescent="0.2">
      <c r="A204" s="127"/>
      <c r="B204" s="123"/>
      <c r="C204" s="99"/>
      <c r="D204" s="126"/>
      <c r="E204" s="99"/>
      <c r="F204" s="99"/>
      <c r="G204" s="126"/>
    </row>
    <row r="205" spans="1:7" x14ac:dyDescent="0.2">
      <c r="A205" s="127"/>
      <c r="B205" s="99"/>
      <c r="C205" s="99"/>
      <c r="D205" s="126"/>
      <c r="E205" s="99"/>
      <c r="F205" s="99"/>
      <c r="G205" s="126"/>
    </row>
    <row r="206" spans="1:7" x14ac:dyDescent="0.2">
      <c r="A206" s="127"/>
      <c r="B206" s="99"/>
      <c r="C206" s="99"/>
      <c r="D206" s="145"/>
      <c r="E206" s="99"/>
      <c r="F206" s="99"/>
      <c r="G206" s="145"/>
    </row>
    <row r="207" spans="1:7" x14ac:dyDescent="0.2">
      <c r="A207" s="127"/>
      <c r="B207" s="99"/>
      <c r="C207" s="99"/>
      <c r="D207" s="126"/>
      <c r="E207" s="99"/>
      <c r="F207" s="99"/>
      <c r="G207" s="126"/>
    </row>
    <row r="208" spans="1:7" x14ac:dyDescent="0.2">
      <c r="A208" s="127"/>
      <c r="B208" s="123"/>
      <c r="C208" s="99"/>
      <c r="D208" s="126"/>
      <c r="E208" s="99"/>
      <c r="F208" s="99"/>
      <c r="G208" s="126"/>
    </row>
    <row r="209" spans="1:7" x14ac:dyDescent="0.2">
      <c r="A209" s="127"/>
      <c r="B209" s="125"/>
      <c r="C209" s="99"/>
      <c r="D209" s="145"/>
      <c r="E209" s="99"/>
      <c r="F209" s="99"/>
      <c r="G209" s="145"/>
    </row>
    <row r="210" spans="1:7" x14ac:dyDescent="0.2">
      <c r="A210" s="127"/>
      <c r="B210" s="125"/>
      <c r="C210" s="99"/>
      <c r="D210" s="145"/>
      <c r="E210" s="99"/>
      <c r="F210" s="99"/>
      <c r="G210" s="145"/>
    </row>
    <row r="211" spans="1:7" x14ac:dyDescent="0.2">
      <c r="A211" s="127"/>
      <c r="B211" s="125"/>
      <c r="C211" s="99"/>
      <c r="D211" s="145"/>
      <c r="E211" s="99"/>
      <c r="F211" s="99"/>
      <c r="G211" s="145"/>
    </row>
    <row r="212" spans="1:7" x14ac:dyDescent="0.2">
      <c r="A212" s="127"/>
      <c r="B212" s="125"/>
      <c r="C212" s="99"/>
      <c r="D212" s="145"/>
      <c r="E212" s="99"/>
      <c r="F212" s="99"/>
      <c r="G212" s="145"/>
    </row>
    <row r="213" spans="1:7" x14ac:dyDescent="0.2">
      <c r="A213" s="127"/>
      <c r="B213" s="123"/>
      <c r="C213" s="99"/>
      <c r="D213" s="126"/>
      <c r="E213" s="99"/>
      <c r="F213" s="99"/>
      <c r="G213" s="126"/>
    </row>
    <row r="214" spans="1:7" x14ac:dyDescent="0.2">
      <c r="A214" s="127"/>
      <c r="B214" s="99"/>
      <c r="C214" s="99"/>
      <c r="D214" s="126"/>
      <c r="E214" s="99"/>
      <c r="F214" s="99"/>
      <c r="G214" s="126"/>
    </row>
    <row r="215" spans="1:7" x14ac:dyDescent="0.2">
      <c r="A215" s="127"/>
      <c r="B215" s="144"/>
      <c r="C215" s="99"/>
      <c r="D215" s="126"/>
      <c r="E215" s="99"/>
      <c r="F215" s="99"/>
      <c r="G215" s="126"/>
    </row>
    <row r="216" spans="1:7" x14ac:dyDescent="0.2">
      <c r="A216" s="127"/>
      <c r="B216" s="99"/>
      <c r="C216" s="99"/>
      <c r="D216" s="126"/>
      <c r="E216" s="99"/>
      <c r="F216" s="99"/>
      <c r="G216" s="126"/>
    </row>
    <row r="217" spans="1:7" x14ac:dyDescent="0.2">
      <c r="A217" s="127"/>
      <c r="B217" s="123"/>
      <c r="C217" s="123"/>
      <c r="D217" s="123"/>
      <c r="E217" s="123"/>
      <c r="F217" s="123"/>
      <c r="G217" s="123"/>
    </row>
    <row r="218" spans="1:7" x14ac:dyDescent="0.2">
      <c r="A218" s="127"/>
      <c r="B218" s="99"/>
      <c r="C218" s="99"/>
      <c r="D218" s="126"/>
      <c r="E218" s="99"/>
      <c r="F218" s="99"/>
      <c r="G218" s="126"/>
    </row>
    <row r="219" spans="1:7" x14ac:dyDescent="0.2">
      <c r="A219" s="127"/>
      <c r="B219" s="123"/>
      <c r="C219" s="99"/>
      <c r="D219" s="126"/>
      <c r="E219" s="99"/>
      <c r="F219" s="99"/>
      <c r="G219" s="126"/>
    </row>
    <row r="220" spans="1:7" x14ac:dyDescent="0.2">
      <c r="A220" s="127"/>
      <c r="B220" s="99"/>
      <c r="C220" s="99"/>
      <c r="D220" s="126"/>
      <c r="E220" s="99"/>
      <c r="F220" s="99"/>
      <c r="G220" s="126"/>
    </row>
    <row r="221" spans="1:7" x14ac:dyDescent="0.2">
      <c r="A221" s="127"/>
      <c r="B221" s="123"/>
      <c r="C221" s="99"/>
      <c r="D221" s="145"/>
      <c r="E221" s="99"/>
      <c r="F221" s="99"/>
      <c r="G221" s="145"/>
    </row>
    <row r="222" spans="1:7" x14ac:dyDescent="0.2">
      <c r="A222" s="127"/>
      <c r="B222" s="99"/>
      <c r="C222" s="99"/>
      <c r="D222" s="126"/>
      <c r="E222" s="99"/>
      <c r="F222" s="99"/>
      <c r="G222" s="126"/>
    </row>
    <row r="223" spans="1:7" x14ac:dyDescent="0.2">
      <c r="A223" s="127"/>
      <c r="B223" s="123"/>
      <c r="C223" s="99"/>
      <c r="D223" s="145"/>
      <c r="E223" s="99"/>
      <c r="F223" s="99"/>
      <c r="G223" s="145"/>
    </row>
    <row r="224" spans="1:7" x14ac:dyDescent="0.2">
      <c r="A224" s="127"/>
      <c r="B224" s="99"/>
      <c r="C224" s="99"/>
      <c r="D224" s="126"/>
      <c r="E224" s="99"/>
      <c r="F224" s="99"/>
      <c r="G224" s="126"/>
    </row>
    <row r="225" spans="1:12" x14ac:dyDescent="0.2">
      <c r="A225" s="127"/>
      <c r="B225" s="123"/>
      <c r="C225" s="99"/>
      <c r="D225" s="126"/>
      <c r="E225" s="99"/>
      <c r="F225" s="99"/>
      <c r="G225" s="126"/>
    </row>
    <row r="226" spans="1:12" x14ac:dyDescent="0.2">
      <c r="A226" s="127"/>
      <c r="B226" s="99"/>
      <c r="C226" s="99"/>
      <c r="D226" s="126"/>
      <c r="E226" s="99"/>
      <c r="F226" s="99"/>
      <c r="G226" s="126"/>
    </row>
    <row r="227" spans="1:12" x14ac:dyDescent="0.2">
      <c r="A227" s="127"/>
      <c r="B227" s="123"/>
      <c r="C227" s="99"/>
      <c r="D227" s="145"/>
      <c r="E227" s="99"/>
      <c r="F227" s="99"/>
      <c r="G227" s="145"/>
    </row>
    <row r="228" spans="1:12" x14ac:dyDescent="0.2">
      <c r="A228" s="127"/>
      <c r="B228" s="99"/>
      <c r="C228" s="99"/>
      <c r="D228" s="126"/>
      <c r="E228" s="99"/>
      <c r="F228" s="99"/>
      <c r="G228" s="126"/>
    </row>
    <row r="229" spans="1:12" x14ac:dyDescent="0.2">
      <c r="A229" s="127"/>
      <c r="B229" s="144"/>
      <c r="C229" s="99"/>
      <c r="D229" s="126"/>
      <c r="E229" s="99"/>
      <c r="F229" s="99"/>
      <c r="G229" s="126"/>
    </row>
    <row r="232" spans="1:12" ht="15.75" x14ac:dyDescent="0.25">
      <c r="A232" s="120"/>
      <c r="B232" s="121"/>
      <c r="C232" s="431"/>
      <c r="D232" s="431"/>
      <c r="E232" s="431"/>
      <c r="F232" s="431"/>
      <c r="G232" s="431"/>
      <c r="H232" s="431"/>
      <c r="I232" s="431"/>
      <c r="J232" s="431"/>
      <c r="K232" s="431"/>
      <c r="L232" s="431"/>
    </row>
    <row r="233" spans="1:12" ht="15.75" x14ac:dyDescent="0.25">
      <c r="A233" s="121"/>
      <c r="B233" s="121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</row>
    <row r="234" spans="1:12" ht="15.75" x14ac:dyDescent="0.25">
      <c r="A234" s="121"/>
      <c r="B234" s="149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ht="15.75" x14ac:dyDescent="0.25">
      <c r="A235" s="121"/>
      <c r="B235" s="121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ht="15.75" x14ac:dyDescent="0.25">
      <c r="A236" s="121"/>
      <c r="B236" s="121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ht="15.75" x14ac:dyDescent="0.25">
      <c r="A237" s="121"/>
      <c r="B237" s="121"/>
      <c r="C237" s="121"/>
      <c r="D237" s="121"/>
      <c r="E237" s="121"/>
      <c r="F237" s="121"/>
      <c r="G237" s="121"/>
      <c r="H237" s="121"/>
      <c r="I237" s="121"/>
      <c r="J237" s="151"/>
      <c r="K237" s="151"/>
      <c r="L237" s="151"/>
    </row>
    <row r="238" spans="1:12" ht="15.75" x14ac:dyDescent="0.25">
      <c r="A238" s="121"/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1:12" ht="15.75" x14ac:dyDescent="0.25">
      <c r="A239" s="121"/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1:12" x14ac:dyDescent="0.2">
      <c r="A240" s="127"/>
      <c r="B240" s="123"/>
      <c r="C240" s="123"/>
      <c r="D240" s="123"/>
      <c r="E240" s="123"/>
      <c r="F240" s="123"/>
      <c r="G240" s="123"/>
      <c r="H240" s="123"/>
      <c r="I240" s="123"/>
      <c r="J240" s="99"/>
      <c r="K240" s="99"/>
      <c r="L240" s="99"/>
    </row>
    <row r="241" spans="1:12" x14ac:dyDescent="0.2">
      <c r="A241" s="127"/>
      <c r="B241" s="125"/>
      <c r="C241" s="145"/>
      <c r="D241" s="145"/>
      <c r="E241" s="145"/>
      <c r="F241" s="145"/>
      <c r="G241" s="145"/>
      <c r="H241" s="145"/>
      <c r="I241" s="145"/>
      <c r="J241" s="145"/>
      <c r="K241" s="145"/>
      <c r="L241" s="126"/>
    </row>
    <row r="242" spans="1:12" x14ac:dyDescent="0.2">
      <c r="A242" s="127"/>
      <c r="B242" s="125"/>
      <c r="C242" s="145"/>
      <c r="D242" s="145"/>
      <c r="E242" s="145"/>
      <c r="F242" s="145"/>
      <c r="G242" s="145"/>
      <c r="H242" s="145"/>
      <c r="I242" s="145"/>
      <c r="J242" s="145"/>
      <c r="K242" s="145"/>
      <c r="L242" s="126"/>
    </row>
    <row r="243" spans="1:12" x14ac:dyDescent="0.2">
      <c r="A243" s="127"/>
      <c r="B243" s="125"/>
      <c r="C243" s="145"/>
      <c r="D243" s="145"/>
      <c r="E243" s="145"/>
      <c r="F243" s="145"/>
      <c r="G243" s="145"/>
      <c r="H243" s="145"/>
      <c r="I243" s="145"/>
      <c r="J243" s="145"/>
      <c r="K243" s="145"/>
      <c r="L243" s="126"/>
    </row>
    <row r="244" spans="1:12" x14ac:dyDescent="0.2">
      <c r="A244" s="127"/>
      <c r="B244" s="125"/>
      <c r="C244" s="145"/>
      <c r="D244" s="145"/>
      <c r="E244" s="145"/>
      <c r="F244" s="145"/>
      <c r="G244" s="145"/>
      <c r="H244" s="145"/>
      <c r="I244" s="145"/>
      <c r="J244" s="145"/>
      <c r="K244" s="145"/>
      <c r="L244" s="126"/>
    </row>
    <row r="245" spans="1:12" x14ac:dyDescent="0.2">
      <c r="A245" s="127"/>
      <c r="B245" s="125"/>
      <c r="C245" s="145"/>
      <c r="D245" s="145"/>
      <c r="E245" s="145"/>
      <c r="F245" s="145"/>
      <c r="G245" s="145"/>
      <c r="H245" s="145"/>
      <c r="I245" s="145"/>
      <c r="J245" s="145"/>
      <c r="K245" s="145"/>
      <c r="L245" s="126"/>
    </row>
    <row r="246" spans="1:12" x14ac:dyDescent="0.2">
      <c r="A246" s="127"/>
      <c r="B246" s="125"/>
      <c r="C246" s="145"/>
      <c r="D246" s="145"/>
      <c r="E246" s="145"/>
      <c r="F246" s="145"/>
      <c r="G246" s="145"/>
      <c r="H246" s="145"/>
      <c r="I246" s="145"/>
      <c r="J246" s="145"/>
      <c r="K246" s="145"/>
      <c r="L246" s="126"/>
    </row>
    <row r="247" spans="1:12" x14ac:dyDescent="0.2">
      <c r="A247" s="127"/>
      <c r="B247" s="125"/>
      <c r="C247" s="145"/>
      <c r="D247" s="145"/>
      <c r="E247" s="145"/>
      <c r="F247" s="145"/>
      <c r="G247" s="145"/>
      <c r="H247" s="145"/>
      <c r="I247" s="145"/>
      <c r="J247" s="145"/>
      <c r="K247" s="145"/>
      <c r="L247" s="126"/>
    </row>
    <row r="248" spans="1:12" x14ac:dyDescent="0.2">
      <c r="A248" s="127"/>
      <c r="B248" s="125"/>
      <c r="C248" s="145"/>
      <c r="D248" s="145"/>
      <c r="E248" s="145"/>
      <c r="F248" s="145"/>
      <c r="G248" s="145"/>
      <c r="H248" s="145"/>
      <c r="I248" s="145"/>
      <c r="J248" s="145"/>
      <c r="K248" s="145"/>
      <c r="L248" s="126"/>
    </row>
    <row r="249" spans="1:12" x14ac:dyDescent="0.2">
      <c r="A249" s="127"/>
      <c r="B249" s="125"/>
      <c r="C249" s="145"/>
      <c r="D249" s="145"/>
      <c r="E249" s="145"/>
      <c r="F249" s="145"/>
      <c r="G249" s="145"/>
      <c r="H249" s="145"/>
      <c r="I249" s="145"/>
      <c r="J249" s="145"/>
      <c r="K249" s="145"/>
      <c r="L249" s="126"/>
    </row>
    <row r="250" spans="1:12" x14ac:dyDescent="0.2">
      <c r="A250" s="127"/>
      <c r="B250" s="125"/>
      <c r="C250" s="145"/>
      <c r="D250" s="145"/>
      <c r="E250" s="145"/>
      <c r="F250" s="145"/>
      <c r="G250" s="145"/>
      <c r="H250" s="145"/>
      <c r="I250" s="145"/>
      <c r="J250" s="145"/>
      <c r="K250" s="145"/>
      <c r="L250" s="126"/>
    </row>
    <row r="251" spans="1:12" x14ac:dyDescent="0.2">
      <c r="A251" s="127"/>
      <c r="B251" s="125"/>
      <c r="C251" s="145"/>
      <c r="D251" s="145"/>
      <c r="E251" s="145"/>
      <c r="F251" s="145"/>
      <c r="G251" s="145"/>
      <c r="H251" s="145"/>
      <c r="I251" s="145"/>
      <c r="J251" s="145"/>
      <c r="K251" s="145"/>
      <c r="L251" s="126"/>
    </row>
    <row r="252" spans="1:12" x14ac:dyDescent="0.2">
      <c r="A252" s="127"/>
      <c r="B252" s="125"/>
      <c r="C252" s="145"/>
      <c r="D252" s="145"/>
      <c r="E252" s="145"/>
      <c r="F252" s="145"/>
      <c r="G252" s="145"/>
      <c r="H252" s="145"/>
      <c r="I252" s="145"/>
      <c r="J252" s="145"/>
      <c r="K252" s="145"/>
      <c r="L252" s="126"/>
    </row>
    <row r="253" spans="1:12" x14ac:dyDescent="0.2">
      <c r="A253" s="127"/>
      <c r="B253" s="125"/>
      <c r="C253" s="145"/>
      <c r="D253" s="145"/>
      <c r="E253" s="145"/>
      <c r="F253" s="145"/>
      <c r="G253" s="145"/>
      <c r="H253" s="145"/>
      <c r="I253" s="145"/>
      <c r="J253" s="145"/>
      <c r="K253" s="145"/>
      <c r="L253" s="126"/>
    </row>
    <row r="254" spans="1:12" x14ac:dyDescent="0.2">
      <c r="A254" s="127"/>
      <c r="B254" s="125"/>
      <c r="C254" s="145"/>
      <c r="D254" s="145"/>
      <c r="E254" s="145"/>
      <c r="F254" s="145"/>
      <c r="G254" s="145"/>
      <c r="H254" s="145"/>
      <c r="I254" s="145"/>
      <c r="J254" s="145"/>
      <c r="K254" s="145"/>
      <c r="L254" s="126"/>
    </row>
    <row r="255" spans="1:12" x14ac:dyDescent="0.2">
      <c r="A255" s="127"/>
      <c r="B255" s="125"/>
      <c r="C255" s="145"/>
      <c r="D255" s="145"/>
      <c r="E255" s="145"/>
      <c r="F255" s="145"/>
      <c r="G255" s="145"/>
      <c r="H255" s="145"/>
      <c r="I255" s="145"/>
      <c r="J255" s="145"/>
      <c r="K255" s="145"/>
      <c r="L255" s="126"/>
    </row>
    <row r="256" spans="1:12" x14ac:dyDescent="0.2">
      <c r="A256" s="127"/>
      <c r="B256" s="125"/>
      <c r="C256" s="145"/>
      <c r="D256" s="145"/>
      <c r="E256" s="145"/>
      <c r="F256" s="145"/>
      <c r="G256" s="145"/>
      <c r="H256" s="145"/>
      <c r="I256" s="145"/>
      <c r="J256" s="145"/>
      <c r="K256" s="145"/>
      <c r="L256" s="126"/>
    </row>
    <row r="257" spans="1:12" x14ac:dyDescent="0.2">
      <c r="A257" s="127"/>
      <c r="B257" s="125"/>
      <c r="C257" s="145"/>
      <c r="D257" s="145"/>
      <c r="E257" s="145"/>
      <c r="F257" s="145"/>
      <c r="G257" s="145"/>
      <c r="H257" s="145"/>
      <c r="I257" s="145"/>
      <c r="J257" s="145"/>
      <c r="K257" s="145"/>
      <c r="L257" s="126"/>
    </row>
    <row r="258" spans="1:12" x14ac:dyDescent="0.2">
      <c r="A258" s="127"/>
      <c r="B258" s="125"/>
      <c r="C258" s="145"/>
      <c r="D258" s="145"/>
      <c r="E258" s="145"/>
      <c r="F258" s="145"/>
      <c r="G258" s="145"/>
      <c r="H258" s="145"/>
      <c r="I258" s="145"/>
      <c r="J258" s="145"/>
      <c r="K258" s="145"/>
      <c r="L258" s="126"/>
    </row>
    <row r="259" spans="1:12" x14ac:dyDescent="0.2">
      <c r="A259" s="127"/>
      <c r="B259" s="125"/>
      <c r="C259" s="145"/>
      <c r="D259" s="145"/>
      <c r="E259" s="145"/>
      <c r="F259" s="145"/>
      <c r="G259" s="145"/>
      <c r="H259" s="145"/>
      <c r="I259" s="145"/>
      <c r="J259" s="145"/>
      <c r="K259" s="145"/>
      <c r="L259" s="126"/>
    </row>
    <row r="260" spans="1:12" x14ac:dyDescent="0.2">
      <c r="A260" s="127"/>
      <c r="B260" s="125"/>
      <c r="C260" s="145"/>
      <c r="D260" s="145"/>
      <c r="E260" s="145"/>
      <c r="F260" s="145"/>
      <c r="G260" s="145"/>
      <c r="H260" s="145"/>
      <c r="I260" s="145"/>
      <c r="J260" s="145"/>
      <c r="K260" s="145"/>
      <c r="L260" s="126"/>
    </row>
    <row r="261" spans="1:12" x14ac:dyDescent="0.2">
      <c r="A261" s="127"/>
      <c r="B261" s="125"/>
      <c r="C261" s="145"/>
      <c r="D261" s="145"/>
      <c r="E261" s="145"/>
      <c r="F261" s="145"/>
      <c r="G261" s="145"/>
      <c r="H261" s="145"/>
      <c r="I261" s="145"/>
      <c r="J261" s="145"/>
      <c r="K261" s="145"/>
      <c r="L261" s="126"/>
    </row>
    <row r="262" spans="1:12" x14ac:dyDescent="0.2">
      <c r="A262" s="127"/>
      <c r="B262" s="125"/>
      <c r="C262" s="145"/>
      <c r="D262" s="145"/>
      <c r="E262" s="145"/>
      <c r="F262" s="145"/>
      <c r="G262" s="145"/>
      <c r="H262" s="145"/>
      <c r="I262" s="145"/>
      <c r="J262" s="145"/>
      <c r="K262" s="145"/>
      <c r="L262" s="126"/>
    </row>
    <row r="263" spans="1:12" x14ac:dyDescent="0.2">
      <c r="A263" s="127"/>
      <c r="B263" s="125"/>
      <c r="C263" s="145"/>
      <c r="D263" s="145"/>
      <c r="E263" s="145"/>
      <c r="F263" s="145"/>
      <c r="G263" s="145"/>
      <c r="H263" s="145"/>
      <c r="I263" s="145"/>
      <c r="J263" s="145"/>
      <c r="K263" s="145"/>
      <c r="L263" s="126"/>
    </row>
    <row r="264" spans="1:12" x14ac:dyDescent="0.2">
      <c r="A264" s="127"/>
      <c r="B264" s="125"/>
      <c r="C264" s="145"/>
      <c r="D264" s="145"/>
      <c r="E264" s="145"/>
      <c r="F264" s="145"/>
      <c r="G264" s="145"/>
      <c r="H264" s="145"/>
      <c r="I264" s="145"/>
      <c r="J264" s="145"/>
      <c r="K264" s="145"/>
      <c r="L264" s="126"/>
    </row>
    <row r="265" spans="1:12" x14ac:dyDescent="0.2">
      <c r="A265" s="127"/>
      <c r="B265" s="125"/>
      <c r="C265" s="145"/>
      <c r="D265" s="145"/>
      <c r="E265" s="145"/>
      <c r="F265" s="145"/>
      <c r="G265" s="145"/>
      <c r="H265" s="145"/>
      <c r="I265" s="145"/>
      <c r="J265" s="145"/>
      <c r="K265" s="145"/>
      <c r="L265" s="126"/>
    </row>
    <row r="266" spans="1:12" x14ac:dyDescent="0.2">
      <c r="A266" s="127"/>
      <c r="B266" s="125"/>
      <c r="C266" s="145"/>
      <c r="D266" s="145"/>
      <c r="E266" s="145"/>
      <c r="F266" s="145"/>
      <c r="G266" s="145"/>
      <c r="H266" s="145"/>
      <c r="I266" s="145"/>
      <c r="J266" s="145"/>
      <c r="K266" s="145"/>
      <c r="L266" s="126"/>
    </row>
    <row r="267" spans="1:12" x14ac:dyDescent="0.2">
      <c r="A267" s="127"/>
      <c r="B267" s="125"/>
      <c r="C267" s="145"/>
      <c r="D267" s="145"/>
      <c r="E267" s="145"/>
      <c r="F267" s="145"/>
      <c r="G267" s="145"/>
      <c r="H267" s="145"/>
      <c r="I267" s="145"/>
      <c r="J267" s="145"/>
      <c r="K267" s="145"/>
      <c r="L267" s="126"/>
    </row>
    <row r="268" spans="1:12" x14ac:dyDescent="0.2">
      <c r="A268" s="127"/>
      <c r="B268" s="125"/>
      <c r="C268" s="145"/>
      <c r="D268" s="145"/>
      <c r="E268" s="145"/>
      <c r="F268" s="145"/>
      <c r="G268" s="145"/>
      <c r="H268" s="145"/>
      <c r="I268" s="145"/>
      <c r="J268" s="145"/>
      <c r="K268" s="145"/>
      <c r="L268" s="126"/>
    </row>
    <row r="269" spans="1:12" x14ac:dyDescent="0.2">
      <c r="A269" s="127"/>
      <c r="B269" s="125"/>
      <c r="C269" s="145"/>
      <c r="D269" s="145"/>
      <c r="E269" s="145"/>
      <c r="F269" s="145"/>
      <c r="G269" s="145"/>
      <c r="H269" s="145"/>
      <c r="I269" s="145"/>
      <c r="J269" s="145"/>
      <c r="K269" s="145"/>
      <c r="L269" s="126"/>
    </row>
    <row r="270" spans="1:12" x14ac:dyDescent="0.2">
      <c r="A270" s="127"/>
      <c r="B270" s="125"/>
      <c r="C270" s="145"/>
      <c r="D270" s="145"/>
      <c r="E270" s="145"/>
      <c r="F270" s="145"/>
      <c r="G270" s="145"/>
      <c r="H270" s="145"/>
      <c r="I270" s="145"/>
      <c r="J270" s="145"/>
      <c r="K270" s="145"/>
      <c r="L270" s="126"/>
    </row>
    <row r="271" spans="1:12" x14ac:dyDescent="0.2">
      <c r="A271" s="127"/>
      <c r="B271" s="125"/>
      <c r="C271" s="145"/>
      <c r="D271" s="145"/>
      <c r="E271" s="145"/>
      <c r="F271" s="145"/>
      <c r="G271" s="145"/>
      <c r="H271" s="145"/>
      <c r="I271" s="145"/>
      <c r="J271" s="145"/>
      <c r="K271" s="145"/>
      <c r="L271" s="126"/>
    </row>
    <row r="272" spans="1:12" x14ac:dyDescent="0.2">
      <c r="A272" s="127"/>
      <c r="B272" s="125"/>
      <c r="C272" s="145"/>
      <c r="D272" s="145"/>
      <c r="E272" s="145"/>
      <c r="F272" s="145"/>
      <c r="G272" s="145"/>
      <c r="H272" s="145"/>
      <c r="I272" s="145"/>
      <c r="J272" s="145"/>
      <c r="K272" s="145"/>
      <c r="L272" s="126"/>
    </row>
    <row r="273" spans="1:32" x14ac:dyDescent="0.2">
      <c r="A273" s="127"/>
      <c r="B273" s="125"/>
      <c r="C273" s="145"/>
      <c r="D273" s="145"/>
      <c r="E273" s="145"/>
      <c r="F273" s="145"/>
      <c r="G273" s="145"/>
      <c r="H273" s="145"/>
      <c r="I273" s="145"/>
      <c r="J273" s="145"/>
      <c r="K273" s="145"/>
      <c r="L273" s="126"/>
    </row>
    <row r="274" spans="1:32" x14ac:dyDescent="0.2">
      <c r="A274" s="127"/>
      <c r="B274" s="125"/>
      <c r="C274" s="145"/>
      <c r="D274" s="145"/>
      <c r="E274" s="145"/>
      <c r="F274" s="145"/>
      <c r="G274" s="145"/>
      <c r="H274" s="145"/>
      <c r="I274" s="145"/>
      <c r="J274" s="145"/>
      <c r="K274" s="145"/>
      <c r="L274" s="126"/>
    </row>
    <row r="275" spans="1:32" x14ac:dyDescent="0.2">
      <c r="A275" s="127"/>
      <c r="B275" s="152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32" x14ac:dyDescent="0.2">
      <c r="A276" s="127"/>
      <c r="B276" s="99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32" x14ac:dyDescent="0.2">
      <c r="A277" s="127"/>
      <c r="B277" s="123"/>
      <c r="C277" s="145"/>
      <c r="D277" s="145"/>
      <c r="E277" s="145"/>
      <c r="F277" s="145"/>
      <c r="G277" s="145"/>
      <c r="H277" s="145"/>
      <c r="I277" s="145"/>
      <c r="J277" s="145"/>
      <c r="K277" s="145"/>
      <c r="L277" s="126"/>
    </row>
    <row r="278" spans="1:32" x14ac:dyDescent="0.2">
      <c r="A278" s="127"/>
      <c r="B278" s="99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1:32" x14ac:dyDescent="0.2">
      <c r="A279" s="127"/>
      <c r="B279" s="123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4"/>
      <c r="N279" s="4"/>
      <c r="O279" s="4"/>
    </row>
    <row r="280" spans="1:32" x14ac:dyDescent="0.2">
      <c r="A280" s="127"/>
      <c r="B280" s="125"/>
      <c r="C280" s="145"/>
      <c r="D280" s="145"/>
      <c r="E280" s="145"/>
      <c r="F280" s="145"/>
      <c r="G280" s="145"/>
      <c r="H280" s="145"/>
      <c r="I280" s="145"/>
      <c r="J280" s="145"/>
      <c r="K280" s="145"/>
      <c r="L280" s="126"/>
      <c r="M280" s="4"/>
      <c r="N280" s="4"/>
      <c r="O280" s="4"/>
    </row>
    <row r="281" spans="1:32" x14ac:dyDescent="0.2">
      <c r="A281" s="127"/>
      <c r="B281" s="125"/>
      <c r="C281" s="145"/>
      <c r="D281" s="145"/>
      <c r="E281" s="145"/>
      <c r="F281" s="145"/>
      <c r="G281" s="145"/>
      <c r="H281" s="145"/>
      <c r="I281" s="145"/>
      <c r="J281" s="145"/>
      <c r="K281" s="145"/>
      <c r="L281" s="126"/>
      <c r="M281" s="4"/>
      <c r="N281" s="4"/>
      <c r="O281" s="4"/>
    </row>
    <row r="282" spans="1:32" x14ac:dyDescent="0.2">
      <c r="A282" s="127"/>
      <c r="B282" s="125"/>
      <c r="C282" s="145"/>
      <c r="D282" s="145"/>
      <c r="E282" s="145"/>
      <c r="F282" s="145"/>
      <c r="G282" s="145"/>
      <c r="H282" s="145"/>
      <c r="I282" s="145"/>
      <c r="J282" s="145"/>
      <c r="K282" s="145"/>
      <c r="L282" s="126"/>
      <c r="M282" s="4"/>
      <c r="N282" s="4"/>
      <c r="O282" s="4"/>
    </row>
    <row r="283" spans="1:32" x14ac:dyDescent="0.2">
      <c r="A283" s="127"/>
      <c r="B283" s="152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4"/>
      <c r="N283" s="4"/>
      <c r="O283" s="4"/>
    </row>
    <row r="284" spans="1:32" x14ac:dyDescent="0.2">
      <c r="A284" s="127"/>
      <c r="B284" s="99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4"/>
      <c r="N284" s="4"/>
      <c r="O284" s="4"/>
    </row>
    <row r="285" spans="1:32" x14ac:dyDescent="0.2">
      <c r="A285" s="127"/>
      <c r="B285" s="153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s="4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32" s="4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32" ht="15.75" x14ac:dyDescent="0.25">
      <c r="A288" s="120"/>
      <c r="B288" s="121"/>
      <c r="C288" s="431"/>
      <c r="D288" s="431"/>
      <c r="E288" s="431"/>
      <c r="F288" s="431"/>
      <c r="G288" s="431"/>
      <c r="H288" s="431"/>
      <c r="I288" s="431"/>
      <c r="J288" s="431"/>
      <c r="K288" s="431"/>
      <c r="L288" s="431"/>
      <c r="M288" s="431"/>
      <c r="N288" s="431"/>
      <c r="O288" s="431"/>
    </row>
    <row r="289" spans="1:15" ht="15.75" x14ac:dyDescent="0.25">
      <c r="A289" s="121"/>
      <c r="B289" s="121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</row>
    <row r="290" spans="1:15" ht="15.75" x14ac:dyDescent="0.25">
      <c r="A290" s="121"/>
      <c r="B290" s="149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</row>
    <row r="291" spans="1:15" ht="15.75" x14ac:dyDescent="0.25">
      <c r="A291" s="121"/>
      <c r="B291" s="121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</row>
    <row r="292" spans="1:15" ht="15.75" x14ac:dyDescent="0.25">
      <c r="A292" s="121"/>
      <c r="B292" s="121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</row>
    <row r="293" spans="1:15" ht="15.75" x14ac:dyDescent="0.25">
      <c r="A293" s="121"/>
      <c r="B293" s="121"/>
      <c r="C293" s="121"/>
      <c r="D293" s="150"/>
      <c r="E293" s="150"/>
      <c r="F293" s="150"/>
      <c r="G293" s="150"/>
      <c r="H293" s="150"/>
      <c r="I293" s="151"/>
      <c r="J293" s="150"/>
      <c r="K293" s="150"/>
      <c r="L293" s="150"/>
      <c r="M293" s="150"/>
      <c r="N293" s="150"/>
      <c r="O293" s="150"/>
    </row>
    <row r="294" spans="1:15" ht="15.75" x14ac:dyDescent="0.25">
      <c r="A294" s="121"/>
      <c r="B294" s="121"/>
      <c r="C294" s="122"/>
      <c r="D294" s="150"/>
      <c r="E294" s="150"/>
      <c r="F294" s="150"/>
      <c r="G294" s="150"/>
      <c r="H294" s="151"/>
      <c r="I294" s="151"/>
      <c r="J294" s="150"/>
      <c r="K294" s="150"/>
      <c r="L294" s="151"/>
      <c r="M294" s="150"/>
      <c r="N294" s="150"/>
      <c r="O294" s="150"/>
    </row>
    <row r="295" spans="1:15" ht="15.75" x14ac:dyDescent="0.25">
      <c r="A295" s="121"/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1:15" x14ac:dyDescent="0.2">
      <c r="A296" s="127"/>
      <c r="B296" s="123"/>
      <c r="C296" s="123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1:15" x14ac:dyDescent="0.2">
      <c r="A297" s="127"/>
      <c r="B297" s="125"/>
      <c r="C297" s="1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1:15" x14ac:dyDescent="0.2">
      <c r="A298" s="127"/>
      <c r="B298" s="125"/>
      <c r="C298" s="1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1:15" x14ac:dyDescent="0.2">
      <c r="A299" s="127"/>
      <c r="B299" s="125"/>
      <c r="C299" s="1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1:15" x14ac:dyDescent="0.2">
      <c r="A300" s="127"/>
      <c r="B300" s="125"/>
      <c r="C300" s="1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1:15" x14ac:dyDescent="0.2">
      <c r="A301" s="127"/>
      <c r="B301" s="125"/>
      <c r="C301" s="1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1:15" x14ac:dyDescent="0.2">
      <c r="A302" s="127"/>
      <c r="B302" s="125"/>
      <c r="C302" s="1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1:15" x14ac:dyDescent="0.2">
      <c r="A303" s="127"/>
      <c r="B303" s="125"/>
      <c r="C303" s="1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1:15" x14ac:dyDescent="0.2">
      <c r="A304" s="127"/>
      <c r="B304" s="125"/>
      <c r="C304" s="1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1:15" x14ac:dyDescent="0.2">
      <c r="A305" s="127"/>
      <c r="B305" s="125"/>
      <c r="C305" s="1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1:15" x14ac:dyDescent="0.2">
      <c r="A306" s="127"/>
      <c r="B306" s="125"/>
      <c r="C306" s="1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1:15" x14ac:dyDescent="0.2">
      <c r="A307" s="127"/>
      <c r="B307" s="125"/>
      <c r="C307" s="1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1:15" x14ac:dyDescent="0.2">
      <c r="A308" s="127"/>
      <c r="B308" s="125"/>
      <c r="C308" s="1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1:15" x14ac:dyDescent="0.2">
      <c r="A309" s="127"/>
      <c r="B309" s="125"/>
      <c r="C309" s="1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1:15" x14ac:dyDescent="0.2">
      <c r="A310" s="127"/>
      <c r="B310" s="125"/>
      <c r="C310" s="1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1:15" x14ac:dyDescent="0.2">
      <c r="A311" s="127"/>
      <c r="B311" s="125"/>
      <c r="C311" s="1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1:15" x14ac:dyDescent="0.2">
      <c r="A312" s="127"/>
      <c r="B312" s="125"/>
      <c r="C312" s="1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1:15" x14ac:dyDescent="0.2">
      <c r="A313" s="127"/>
      <c r="B313" s="125"/>
      <c r="C313" s="1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1:15" x14ac:dyDescent="0.2">
      <c r="A314" s="127"/>
      <c r="B314" s="125"/>
      <c r="C314" s="1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1:15" x14ac:dyDescent="0.2">
      <c r="A315" s="127"/>
      <c r="B315" s="125"/>
      <c r="C315" s="1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1:15" x14ac:dyDescent="0.2">
      <c r="A316" s="127"/>
      <c r="B316" s="125"/>
      <c r="C316" s="1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1:15" x14ac:dyDescent="0.2">
      <c r="A317" s="127"/>
      <c r="B317" s="125"/>
      <c r="C317" s="1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1:15" x14ac:dyDescent="0.2">
      <c r="A318" s="127"/>
      <c r="B318" s="125"/>
      <c r="C318" s="1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1:15" x14ac:dyDescent="0.2">
      <c r="A319" s="127"/>
      <c r="B319" s="125"/>
      <c r="C319" s="1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1:15" x14ac:dyDescent="0.2">
      <c r="A320" s="127"/>
      <c r="B320" s="125"/>
      <c r="C320" s="1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1:15" x14ac:dyDescent="0.2">
      <c r="A321" s="127"/>
      <c r="B321" s="125"/>
      <c r="C321" s="1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1:15" x14ac:dyDescent="0.2">
      <c r="A322" s="127"/>
      <c r="B322" s="125"/>
      <c r="C322" s="1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1:15" x14ac:dyDescent="0.2">
      <c r="A323" s="127"/>
      <c r="B323" s="125"/>
      <c r="C323" s="1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1:15" x14ac:dyDescent="0.2">
      <c r="A324" s="127"/>
      <c r="B324" s="125"/>
      <c r="C324" s="1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1:15" x14ac:dyDescent="0.2">
      <c r="A325" s="127"/>
      <c r="B325" s="125"/>
      <c r="C325" s="1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1:15" x14ac:dyDescent="0.2">
      <c r="A326" s="127"/>
      <c r="B326" s="125"/>
      <c r="C326" s="1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1:15" x14ac:dyDescent="0.2">
      <c r="A327" s="127"/>
      <c r="B327" s="125"/>
      <c r="C327" s="1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1:15" x14ac:dyDescent="0.2">
      <c r="A328" s="127"/>
      <c r="B328" s="125"/>
      <c r="C328" s="1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1:15" x14ac:dyDescent="0.2">
      <c r="A329" s="127"/>
      <c r="B329" s="125"/>
      <c r="C329" s="1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1:15" x14ac:dyDescent="0.2">
      <c r="A330" s="127"/>
      <c r="B330" s="125"/>
      <c r="C330" s="1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1:15" x14ac:dyDescent="0.2">
      <c r="A331" s="127"/>
      <c r="B331" s="152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1:15" x14ac:dyDescent="0.2">
      <c r="A332" s="127"/>
      <c r="B332" s="99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1:15" x14ac:dyDescent="0.2">
      <c r="A333" s="127"/>
      <c r="B333" s="123"/>
      <c r="C333" s="1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1:15" x14ac:dyDescent="0.2">
      <c r="A334" s="127"/>
      <c r="B334" s="99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1:15" x14ac:dyDescent="0.2">
      <c r="A335" s="127"/>
      <c r="B335" s="123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1:15" x14ac:dyDescent="0.2">
      <c r="A336" s="127"/>
      <c r="B336" s="125"/>
      <c r="C336" s="1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1:32" x14ac:dyDescent="0.2">
      <c r="A337" s="127"/>
      <c r="B337" s="125"/>
      <c r="C337" s="1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1:32" x14ac:dyDescent="0.2">
      <c r="A338" s="127"/>
      <c r="B338" s="125"/>
      <c r="C338" s="1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1:32" x14ac:dyDescent="0.2">
      <c r="A339" s="127"/>
      <c r="B339" s="152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1:32" x14ac:dyDescent="0.2">
      <c r="A340" s="127"/>
      <c r="B340" s="99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1:32" x14ac:dyDescent="0.2">
      <c r="A341" s="127"/>
      <c r="B341" s="153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x14ac:dyDescent="0.2">
      <c r="L342" s="4"/>
      <c r="M342" s="4"/>
      <c r="N342" s="4"/>
      <c r="O342" s="4"/>
    </row>
    <row r="343" spans="1:32" x14ac:dyDescent="0.2">
      <c r="L343" s="4"/>
      <c r="M343" s="4"/>
      <c r="N343" s="4"/>
      <c r="O343" s="4"/>
    </row>
    <row r="344" spans="1:32" x14ac:dyDescent="0.2">
      <c r="L344" s="4"/>
      <c r="M344" s="4"/>
      <c r="N344" s="4"/>
      <c r="O344" s="4"/>
    </row>
    <row r="345" spans="1:32" ht="15.75" x14ac:dyDescent="0.25">
      <c r="A345" s="120"/>
      <c r="B345" s="121"/>
      <c r="C345" s="121"/>
      <c r="D345" s="431"/>
      <c r="E345" s="431"/>
      <c r="F345" s="431"/>
      <c r="G345" s="431"/>
      <c r="H345" s="431"/>
      <c r="L345" s="4"/>
      <c r="M345" s="4"/>
      <c r="N345" s="4"/>
      <c r="O345" s="4"/>
    </row>
    <row r="346" spans="1:32" ht="15.75" x14ac:dyDescent="0.25">
      <c r="A346" s="121"/>
      <c r="B346" s="121"/>
      <c r="C346" s="121"/>
      <c r="D346" s="148"/>
      <c r="E346" s="148"/>
      <c r="F346" s="148"/>
      <c r="G346" s="148"/>
      <c r="H346" s="148"/>
      <c r="L346" s="4"/>
      <c r="M346" s="4"/>
      <c r="N346" s="4"/>
      <c r="O346" s="4"/>
    </row>
    <row r="347" spans="1:32" ht="15.75" x14ac:dyDescent="0.25">
      <c r="A347" s="121"/>
      <c r="B347" s="149"/>
      <c r="C347" s="121"/>
      <c r="D347" s="150"/>
      <c r="E347" s="150"/>
      <c r="F347" s="150"/>
      <c r="G347" s="150"/>
      <c r="H347" s="150"/>
      <c r="L347" s="4"/>
      <c r="M347" s="4"/>
      <c r="N347" s="4"/>
      <c r="O347" s="4"/>
    </row>
    <row r="348" spans="1:32" ht="15.75" x14ac:dyDescent="0.25">
      <c r="A348" s="121"/>
      <c r="B348" s="149"/>
      <c r="C348" s="121"/>
      <c r="D348" s="150"/>
      <c r="E348" s="150"/>
      <c r="F348" s="150"/>
      <c r="G348" s="151"/>
      <c r="H348" s="151"/>
      <c r="L348" s="4"/>
      <c r="M348" s="4"/>
      <c r="N348" s="4"/>
      <c r="O348" s="4"/>
    </row>
    <row r="349" spans="1:32" ht="15.75" x14ac:dyDescent="0.25">
      <c r="A349" s="121"/>
      <c r="B349" s="121"/>
      <c r="C349" s="121"/>
      <c r="D349" s="122"/>
      <c r="E349" s="122"/>
      <c r="F349" s="122"/>
      <c r="G349" s="122"/>
      <c r="H349" s="122"/>
      <c r="L349" s="4"/>
      <c r="M349" s="4"/>
      <c r="N349" s="4"/>
      <c r="O349" s="4"/>
    </row>
    <row r="350" spans="1:32" x14ac:dyDescent="0.2">
      <c r="A350" s="154"/>
      <c r="B350" s="153"/>
      <c r="C350" s="155"/>
      <c r="D350" s="156"/>
      <c r="E350" s="156"/>
      <c r="F350" s="156"/>
      <c r="G350" s="156"/>
      <c r="H350" s="156"/>
      <c r="L350" s="4"/>
      <c r="M350" s="4"/>
      <c r="N350" s="4"/>
      <c r="O350" s="4"/>
    </row>
    <row r="351" spans="1:32" x14ac:dyDescent="0.2">
      <c r="A351" s="154"/>
      <c r="B351" s="143"/>
      <c r="C351" s="155"/>
      <c r="D351" s="157"/>
      <c r="E351" s="157"/>
      <c r="F351" s="157"/>
      <c r="G351" s="157"/>
      <c r="H351" s="157"/>
      <c r="L351" s="4"/>
      <c r="M351" s="4"/>
      <c r="N351" s="4"/>
      <c r="O351" s="4"/>
    </row>
    <row r="352" spans="1:32" x14ac:dyDescent="0.2">
      <c r="A352" s="154"/>
      <c r="B352" s="158"/>
      <c r="C352" s="155"/>
      <c r="D352" s="157"/>
      <c r="E352" s="157"/>
      <c r="F352" s="157"/>
      <c r="G352" s="157"/>
      <c r="H352" s="157"/>
      <c r="L352" s="4"/>
      <c r="M352" s="4"/>
      <c r="N352" s="4"/>
      <c r="O352" s="4"/>
    </row>
    <row r="353" spans="1:7" x14ac:dyDescent="0.2">
      <c r="A353" s="154"/>
      <c r="B353" s="159"/>
      <c r="C353" s="155"/>
      <c r="D353" s="184"/>
      <c r="E353" s="184"/>
      <c r="F353" s="184"/>
      <c r="G353" s="184"/>
    </row>
    <row r="354" spans="1:7" x14ac:dyDescent="0.2">
      <c r="A354" s="154"/>
      <c r="B354" s="159"/>
      <c r="C354" s="155"/>
      <c r="D354" s="184"/>
      <c r="E354" s="184"/>
      <c r="F354" s="184"/>
      <c r="G354" s="184"/>
    </row>
    <row r="355" spans="1:7" x14ac:dyDescent="0.2">
      <c r="A355" s="154"/>
      <c r="B355" s="159"/>
      <c r="C355" s="155"/>
      <c r="D355" s="184"/>
      <c r="E355" s="184"/>
      <c r="F355" s="184"/>
      <c r="G355" s="184"/>
    </row>
    <row r="356" spans="1:7" x14ac:dyDescent="0.2">
      <c r="A356" s="154"/>
      <c r="B356" s="159"/>
      <c r="C356" s="155"/>
      <c r="D356" s="184"/>
      <c r="E356" s="184"/>
      <c r="F356" s="184"/>
      <c r="G356" s="184"/>
    </row>
    <row r="357" spans="1:7" x14ac:dyDescent="0.2">
      <c r="A357" s="154"/>
      <c r="B357" s="159"/>
      <c r="C357" s="155"/>
      <c r="D357" s="184"/>
      <c r="E357" s="184"/>
      <c r="F357" s="184"/>
      <c r="G357" s="184"/>
    </row>
    <row r="358" spans="1:7" x14ac:dyDescent="0.2">
      <c r="A358" s="154"/>
      <c r="B358" s="159"/>
      <c r="C358" s="155"/>
      <c r="D358" s="184"/>
      <c r="E358" s="184"/>
      <c r="F358" s="184"/>
      <c r="G358" s="184"/>
    </row>
    <row r="359" spans="1:7" x14ac:dyDescent="0.2">
      <c r="A359" s="154"/>
      <c r="B359" s="152"/>
      <c r="C359" s="155"/>
      <c r="D359" s="157"/>
      <c r="E359" s="157"/>
      <c r="F359" s="157"/>
      <c r="G359" s="157"/>
    </row>
    <row r="360" spans="1:7" x14ac:dyDescent="0.2">
      <c r="A360" s="154"/>
      <c r="B360" s="143"/>
      <c r="C360" s="155"/>
      <c r="D360" s="156"/>
      <c r="E360" s="161"/>
      <c r="F360" s="161"/>
      <c r="G360" s="162"/>
    </row>
    <row r="361" spans="1:7" x14ac:dyDescent="0.2">
      <c r="A361" s="154"/>
      <c r="B361" s="158"/>
      <c r="C361" s="155"/>
      <c r="D361" s="156"/>
      <c r="E361" s="161"/>
      <c r="F361" s="161"/>
      <c r="G361" s="162"/>
    </row>
    <row r="362" spans="1:7" x14ac:dyDescent="0.2">
      <c r="A362" s="154"/>
      <c r="B362" s="159"/>
      <c r="C362" s="155"/>
      <c r="D362" s="184"/>
      <c r="E362" s="184"/>
      <c r="F362" s="184"/>
      <c r="G362" s="184"/>
    </row>
    <row r="363" spans="1:7" x14ac:dyDescent="0.2">
      <c r="A363" s="154"/>
      <c r="B363" s="159"/>
      <c r="C363" s="155"/>
      <c r="D363" s="184"/>
      <c r="E363" s="184"/>
      <c r="F363" s="184"/>
      <c r="G363" s="184"/>
    </row>
    <row r="364" spans="1:7" x14ac:dyDescent="0.2">
      <c r="A364" s="154"/>
      <c r="B364" s="159"/>
      <c r="C364" s="155"/>
      <c r="D364" s="184"/>
      <c r="E364" s="184"/>
      <c r="F364" s="184"/>
      <c r="G364" s="184"/>
    </row>
    <row r="365" spans="1:7" x14ac:dyDescent="0.2">
      <c r="A365" s="154"/>
      <c r="B365" s="159"/>
      <c r="C365" s="155"/>
      <c r="D365" s="184"/>
      <c r="E365" s="184"/>
      <c r="F365" s="184"/>
      <c r="G365" s="184"/>
    </row>
    <row r="366" spans="1:7" x14ac:dyDescent="0.2">
      <c r="A366" s="154"/>
      <c r="B366" s="159"/>
      <c r="C366" s="155"/>
      <c r="D366" s="184"/>
      <c r="E366" s="184"/>
      <c r="F366" s="184"/>
      <c r="G366" s="184"/>
    </row>
    <row r="367" spans="1:7" x14ac:dyDescent="0.2">
      <c r="A367" s="154"/>
      <c r="B367" s="159"/>
      <c r="C367" s="155"/>
      <c r="D367" s="184"/>
      <c r="E367" s="184"/>
      <c r="F367" s="184"/>
      <c r="G367" s="184"/>
    </row>
    <row r="368" spans="1:7" x14ac:dyDescent="0.2">
      <c r="A368" s="154"/>
      <c r="B368" s="159"/>
      <c r="C368" s="155"/>
      <c r="D368" s="184"/>
      <c r="E368" s="184"/>
      <c r="F368" s="184"/>
      <c r="G368" s="184"/>
    </row>
    <row r="369" spans="1:7" x14ac:dyDescent="0.2">
      <c r="A369" s="154"/>
      <c r="B369" s="159"/>
      <c r="C369" s="155"/>
      <c r="D369" s="184"/>
      <c r="E369" s="184"/>
      <c r="F369" s="184"/>
      <c r="G369" s="184"/>
    </row>
    <row r="370" spans="1:7" x14ac:dyDescent="0.2">
      <c r="A370" s="154"/>
      <c r="B370" s="159"/>
      <c r="C370" s="155"/>
      <c r="D370" s="184"/>
      <c r="E370" s="184"/>
      <c r="F370" s="184"/>
      <c r="G370" s="184"/>
    </row>
    <row r="371" spans="1:7" x14ac:dyDescent="0.2">
      <c r="A371" s="154"/>
      <c r="B371" s="152"/>
      <c r="C371" s="155"/>
      <c r="D371" s="157"/>
      <c r="E371" s="157"/>
      <c r="F371" s="157"/>
      <c r="G371" s="157"/>
    </row>
    <row r="372" spans="1:7" x14ac:dyDescent="0.2">
      <c r="A372" s="154"/>
      <c r="B372" s="143"/>
      <c r="C372" s="155"/>
      <c r="D372" s="156"/>
      <c r="E372" s="156"/>
      <c r="F372" s="156"/>
      <c r="G372" s="156"/>
    </row>
    <row r="373" spans="1:7" x14ac:dyDescent="0.2">
      <c r="A373" s="154"/>
      <c r="B373" s="158"/>
      <c r="C373" s="155"/>
      <c r="D373" s="156"/>
      <c r="E373" s="156"/>
      <c r="F373" s="156"/>
      <c r="G373" s="156"/>
    </row>
    <row r="374" spans="1:7" x14ac:dyDescent="0.2">
      <c r="A374" s="154"/>
      <c r="B374" s="159"/>
      <c r="C374" s="155"/>
      <c r="D374" s="184"/>
      <c r="E374" s="184"/>
      <c r="F374" s="184"/>
      <c r="G374" s="184"/>
    </row>
    <row r="375" spans="1:7" x14ac:dyDescent="0.2">
      <c r="A375" s="154"/>
      <c r="B375" s="159"/>
      <c r="C375" s="155"/>
      <c r="D375" s="184"/>
      <c r="E375" s="184"/>
      <c r="F375" s="184"/>
      <c r="G375" s="184"/>
    </row>
    <row r="376" spans="1:7" x14ac:dyDescent="0.2">
      <c r="A376" s="154"/>
      <c r="B376" s="159"/>
      <c r="C376" s="155"/>
      <c r="D376" s="184"/>
      <c r="E376" s="184"/>
      <c r="F376" s="184"/>
      <c r="G376" s="184"/>
    </row>
    <row r="377" spans="1:7" x14ac:dyDescent="0.2">
      <c r="A377" s="154"/>
      <c r="B377" s="159"/>
      <c r="C377" s="155"/>
      <c r="D377" s="184"/>
      <c r="E377" s="184"/>
      <c r="F377" s="184"/>
      <c r="G377" s="184"/>
    </row>
    <row r="378" spans="1:7" x14ac:dyDescent="0.2">
      <c r="A378" s="154"/>
      <c r="B378" s="159"/>
      <c r="C378" s="155"/>
      <c r="D378" s="184"/>
      <c r="E378" s="184"/>
      <c r="F378" s="184"/>
      <c r="G378" s="184"/>
    </row>
    <row r="379" spans="1:7" x14ac:dyDescent="0.2">
      <c r="A379" s="154"/>
      <c r="B379" s="159"/>
      <c r="C379" s="155"/>
      <c r="D379" s="184"/>
      <c r="E379" s="184"/>
      <c r="F379" s="184"/>
      <c r="G379" s="184"/>
    </row>
    <row r="380" spans="1:7" x14ac:dyDescent="0.2">
      <c r="A380" s="154"/>
      <c r="B380" s="159"/>
      <c r="C380" s="155"/>
      <c r="D380" s="184"/>
      <c r="E380" s="184"/>
      <c r="F380" s="184"/>
      <c r="G380" s="184"/>
    </row>
    <row r="381" spans="1:7" x14ac:dyDescent="0.2">
      <c r="A381" s="154"/>
      <c r="B381" s="159"/>
      <c r="C381" s="155"/>
      <c r="D381" s="184"/>
      <c r="E381" s="184"/>
      <c r="F381" s="184"/>
      <c r="G381" s="184"/>
    </row>
    <row r="382" spans="1:7" x14ac:dyDescent="0.2">
      <c r="A382" s="154"/>
      <c r="B382" s="159"/>
      <c r="C382" s="155"/>
      <c r="D382" s="184"/>
      <c r="E382" s="184"/>
      <c r="F382" s="184"/>
      <c r="G382" s="184"/>
    </row>
    <row r="383" spans="1:7" x14ac:dyDescent="0.2">
      <c r="A383" s="154"/>
      <c r="B383" s="152"/>
      <c r="C383" s="155"/>
      <c r="D383" s="157"/>
      <c r="E383" s="157"/>
      <c r="F383" s="157"/>
      <c r="G383" s="157"/>
    </row>
    <row r="384" spans="1:7" x14ac:dyDescent="0.2">
      <c r="A384" s="154"/>
      <c r="B384" s="158"/>
      <c r="C384" s="155"/>
      <c r="D384" s="156"/>
      <c r="E384" s="161"/>
      <c r="F384" s="161"/>
      <c r="G384" s="162"/>
    </row>
    <row r="385" spans="1:10" x14ac:dyDescent="0.2">
      <c r="A385" s="154"/>
      <c r="B385" s="159"/>
      <c r="C385" s="155"/>
      <c r="D385" s="184"/>
      <c r="E385" s="184"/>
      <c r="F385" s="184"/>
      <c r="G385" s="184"/>
    </row>
    <row r="386" spans="1:10" x14ac:dyDescent="0.2">
      <c r="A386" s="154"/>
      <c r="B386" s="159"/>
      <c r="C386" s="155"/>
      <c r="D386" s="184"/>
      <c r="E386" s="184"/>
      <c r="F386" s="184"/>
      <c r="G386" s="184"/>
    </row>
    <row r="387" spans="1:10" x14ac:dyDescent="0.2">
      <c r="A387" s="154"/>
      <c r="B387" s="159"/>
      <c r="C387" s="155"/>
      <c r="D387" s="184"/>
      <c r="E387" s="184"/>
      <c r="F387" s="184"/>
      <c r="G387" s="184"/>
    </row>
    <row r="388" spans="1:10" x14ac:dyDescent="0.2">
      <c r="A388" s="154"/>
      <c r="B388" s="159"/>
      <c r="C388" s="155"/>
      <c r="D388" s="184"/>
      <c r="E388" s="184"/>
      <c r="F388" s="184"/>
      <c r="G388" s="184"/>
    </row>
    <row r="389" spans="1:10" x14ac:dyDescent="0.2">
      <c r="A389" s="154"/>
      <c r="B389" s="159"/>
      <c r="C389" s="155"/>
      <c r="D389" s="184"/>
      <c r="E389" s="184"/>
      <c r="F389" s="184"/>
      <c r="G389" s="184"/>
    </row>
    <row r="390" spans="1:10" x14ac:dyDescent="0.2">
      <c r="A390" s="154"/>
      <c r="B390" s="159"/>
      <c r="C390" s="155"/>
      <c r="D390" s="184"/>
      <c r="E390" s="184"/>
      <c r="F390" s="184"/>
      <c r="G390" s="184"/>
    </row>
    <row r="391" spans="1:10" x14ac:dyDescent="0.2">
      <c r="A391" s="154"/>
      <c r="B391" s="159"/>
      <c r="C391" s="155"/>
      <c r="D391" s="184"/>
      <c r="E391" s="184"/>
      <c r="F391" s="184"/>
      <c r="G391" s="184"/>
    </row>
    <row r="392" spans="1:10" x14ac:dyDescent="0.2">
      <c r="A392" s="154"/>
      <c r="B392" s="159"/>
      <c r="C392" s="155"/>
      <c r="D392" s="184"/>
      <c r="E392" s="184"/>
      <c r="F392" s="184"/>
      <c r="G392" s="184"/>
    </row>
    <row r="393" spans="1:10" x14ac:dyDescent="0.2">
      <c r="A393" s="154"/>
      <c r="B393" s="159"/>
      <c r="C393" s="155"/>
      <c r="D393" s="184"/>
      <c r="E393" s="184"/>
      <c r="F393" s="184"/>
      <c r="G393" s="184"/>
    </row>
    <row r="394" spans="1:10" x14ac:dyDescent="0.2">
      <c r="A394" s="154"/>
      <c r="B394" s="152"/>
      <c r="C394" s="155"/>
      <c r="D394" s="157"/>
      <c r="E394" s="157"/>
      <c r="F394" s="157"/>
      <c r="G394" s="157"/>
    </row>
    <row r="395" spans="1:10" x14ac:dyDescent="0.2">
      <c r="A395" s="154"/>
      <c r="B395" s="143"/>
      <c r="C395" s="155"/>
      <c r="D395" s="157"/>
      <c r="E395" s="157"/>
      <c r="F395" s="157"/>
      <c r="G395" s="157"/>
      <c r="H395" s="157"/>
      <c r="I395" s="4"/>
      <c r="J395" s="4"/>
    </row>
    <row r="396" spans="1:10" x14ac:dyDescent="0.2">
      <c r="A396" s="154"/>
      <c r="B396" s="153"/>
      <c r="C396" s="155"/>
      <c r="D396" s="163"/>
      <c r="E396" s="163"/>
      <c r="F396" s="163"/>
      <c r="G396" s="163"/>
      <c r="H396" s="184"/>
      <c r="I396" s="4"/>
      <c r="J396" s="4"/>
    </row>
    <row r="397" spans="1:10" x14ac:dyDescent="0.2">
      <c r="A397" s="127"/>
      <c r="B397" s="144"/>
      <c r="C397" s="99"/>
      <c r="D397" s="164"/>
      <c r="E397" s="164"/>
      <c r="F397" s="164"/>
      <c r="G397" s="164"/>
      <c r="H397" s="160"/>
      <c r="I397" s="4"/>
      <c r="J397" s="4"/>
    </row>
    <row r="398" spans="1:10" x14ac:dyDescent="0.2">
      <c r="A398" s="127"/>
      <c r="B398" s="99"/>
      <c r="C398" s="99"/>
      <c r="D398" s="99"/>
      <c r="E398" s="99"/>
      <c r="F398" s="99"/>
      <c r="G398" s="99"/>
      <c r="H398" s="163"/>
      <c r="I398" s="4"/>
      <c r="J398" s="4"/>
    </row>
    <row r="399" spans="1:10" x14ac:dyDescent="0.2">
      <c r="A399" s="127"/>
      <c r="B399" s="123"/>
      <c r="C399" s="99"/>
      <c r="D399" s="164"/>
      <c r="E399" s="164"/>
      <c r="F399" s="164"/>
      <c r="G399" s="164"/>
      <c r="H399" s="185"/>
      <c r="I399" s="4"/>
      <c r="J399" s="4"/>
    </row>
    <row r="400" spans="1:10" x14ac:dyDescent="0.2">
      <c r="A400" s="127"/>
      <c r="B400" s="123"/>
      <c r="C400" s="99"/>
      <c r="D400" s="164"/>
      <c r="E400" s="164"/>
      <c r="F400" s="164"/>
      <c r="G400" s="164"/>
      <c r="H400" s="185"/>
      <c r="I400" s="4"/>
      <c r="J400" s="4"/>
    </row>
    <row r="401" spans="1:11" x14ac:dyDescent="0.2">
      <c r="A401" s="127"/>
      <c r="B401" s="123"/>
      <c r="C401" s="99"/>
      <c r="D401" s="164"/>
      <c r="E401" s="164"/>
      <c r="F401" s="164"/>
      <c r="G401" s="164"/>
      <c r="H401" s="185"/>
      <c r="I401" s="4"/>
      <c r="J401" s="4"/>
    </row>
    <row r="402" spans="1:11" x14ac:dyDescent="0.2">
      <c r="A402" s="127"/>
      <c r="B402" s="99"/>
      <c r="C402" s="99"/>
      <c r="D402" s="99"/>
      <c r="E402" s="99"/>
      <c r="F402" s="99"/>
      <c r="G402" s="99"/>
      <c r="H402" s="160"/>
      <c r="I402" s="4"/>
      <c r="J402" s="4"/>
    </row>
    <row r="403" spans="1:11" x14ac:dyDescent="0.2">
      <c r="A403" s="127"/>
      <c r="B403" s="144"/>
      <c r="C403" s="99"/>
      <c r="D403" s="164"/>
      <c r="E403" s="164"/>
      <c r="F403" s="164"/>
      <c r="G403" s="164"/>
      <c r="H403" s="160"/>
      <c r="I403" s="4"/>
      <c r="J403" s="4"/>
    </row>
    <row r="404" spans="1:11" x14ac:dyDescent="0.2">
      <c r="I404" s="4"/>
      <c r="J404" s="4"/>
    </row>
    <row r="405" spans="1:1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1" ht="15.75" x14ac:dyDescent="0.25">
      <c r="A407" s="120"/>
      <c r="B407" s="147"/>
      <c r="C407" s="147"/>
      <c r="D407" s="4"/>
      <c r="E407" s="4"/>
      <c r="F407" s="4"/>
      <c r="G407" s="4"/>
      <c r="H407" s="4"/>
      <c r="I407" s="4"/>
      <c r="J407" s="4"/>
    </row>
    <row r="408" spans="1:11" x14ac:dyDescent="0.2">
      <c r="A408" s="165"/>
      <c r="B408" s="147"/>
      <c r="C408" s="147"/>
      <c r="D408" s="4"/>
      <c r="E408" s="4"/>
      <c r="F408" s="4"/>
      <c r="G408" s="4"/>
      <c r="H408" s="4"/>
      <c r="I408" s="4"/>
      <c r="J408" s="4"/>
    </row>
    <row r="409" spans="1:11" ht="14.25" x14ac:dyDescent="0.2">
      <c r="A409" s="165"/>
      <c r="B409" s="149"/>
      <c r="C409" s="147"/>
      <c r="D409" s="4"/>
      <c r="E409" s="4"/>
      <c r="F409" s="4"/>
      <c r="G409" s="4"/>
      <c r="H409" s="4"/>
      <c r="I409" s="4"/>
      <c r="J409" s="4"/>
    </row>
    <row r="410" spans="1:11" ht="15.75" x14ac:dyDescent="0.25">
      <c r="A410" s="147"/>
      <c r="B410" s="147"/>
      <c r="C410" s="122"/>
      <c r="D410" s="4"/>
      <c r="E410" s="4"/>
      <c r="F410" s="4"/>
      <c r="G410" s="4"/>
      <c r="H410" s="4"/>
    </row>
    <row r="411" spans="1:11" x14ac:dyDescent="0.2">
      <c r="A411" s="127"/>
      <c r="B411" s="123"/>
      <c r="C411" s="164"/>
      <c r="D411" s="4"/>
      <c r="E411" s="4"/>
      <c r="F411" s="4"/>
      <c r="G411" s="4"/>
      <c r="H411" s="4"/>
    </row>
    <row r="412" spans="1:11" x14ac:dyDescent="0.2">
      <c r="A412" s="127"/>
      <c r="B412" s="125"/>
      <c r="C412" s="99"/>
      <c r="D412" s="4"/>
      <c r="E412" s="4"/>
      <c r="F412" s="4"/>
      <c r="G412" s="4"/>
      <c r="H412" s="4"/>
    </row>
    <row r="413" spans="1:11" x14ac:dyDescent="0.2">
      <c r="A413" s="127"/>
      <c r="B413" s="166"/>
      <c r="C413" s="145"/>
      <c r="D413" s="4"/>
      <c r="E413" s="4"/>
      <c r="F413" s="4"/>
      <c r="G413" s="4"/>
      <c r="H413" s="4"/>
    </row>
    <row r="414" spans="1:11" x14ac:dyDescent="0.2">
      <c r="A414" s="127"/>
      <c r="B414" s="166"/>
      <c r="C414" s="145"/>
      <c r="D414" s="4"/>
      <c r="E414" s="4"/>
      <c r="F414" s="4"/>
      <c r="G414" s="4"/>
      <c r="H414" s="4"/>
    </row>
    <row r="415" spans="1:11" x14ac:dyDescent="0.2">
      <c r="A415" s="127"/>
      <c r="B415" s="166"/>
      <c r="C415" s="145"/>
      <c r="D415" s="4"/>
      <c r="E415" s="4"/>
      <c r="F415" s="4"/>
      <c r="G415" s="4"/>
      <c r="H415" s="4"/>
      <c r="K415" s="4"/>
    </row>
    <row r="416" spans="1:11" x14ac:dyDescent="0.2">
      <c r="A416" s="127"/>
      <c r="B416" s="166"/>
      <c r="C416" s="145"/>
      <c r="D416" s="4"/>
      <c r="E416" s="4"/>
      <c r="F416" s="4"/>
      <c r="G416" s="4"/>
      <c r="H416" s="4"/>
    </row>
    <row r="417" spans="1:11" x14ac:dyDescent="0.2">
      <c r="A417" s="127"/>
      <c r="B417" s="166"/>
      <c r="C417" s="145"/>
      <c r="D417" s="4"/>
      <c r="E417" s="4"/>
      <c r="F417" s="4"/>
      <c r="G417" s="4"/>
      <c r="H417" s="4"/>
      <c r="K417" s="4"/>
    </row>
    <row r="418" spans="1:11" x14ac:dyDescent="0.2">
      <c r="A418" s="127"/>
      <c r="B418" s="125"/>
      <c r="C418" s="145"/>
    </row>
    <row r="419" spans="1:11" x14ac:dyDescent="0.2">
      <c r="A419" s="127"/>
      <c r="B419" s="123"/>
      <c r="C419" s="126"/>
    </row>
    <row r="420" spans="1:11" x14ac:dyDescent="0.2">
      <c r="A420" s="127"/>
      <c r="B420" s="99"/>
      <c r="C420" s="126"/>
    </row>
    <row r="421" spans="1:11" x14ac:dyDescent="0.2">
      <c r="A421" s="127"/>
      <c r="B421" s="123"/>
      <c r="C421" s="126"/>
    </row>
    <row r="422" spans="1:11" x14ac:dyDescent="0.2">
      <c r="A422" s="127"/>
      <c r="B422" s="99"/>
      <c r="C422" s="126"/>
    </row>
    <row r="423" spans="1:11" x14ac:dyDescent="0.2">
      <c r="A423" s="127"/>
      <c r="B423" s="123"/>
      <c r="C423" s="126"/>
    </row>
    <row r="424" spans="1:11" x14ac:dyDescent="0.2">
      <c r="A424" s="127"/>
      <c r="B424" s="125"/>
    </row>
    <row r="425" spans="1:11" x14ac:dyDescent="0.2">
      <c r="A425" s="127"/>
      <c r="B425" s="166"/>
      <c r="H425" s="4"/>
    </row>
    <row r="426" spans="1:11" x14ac:dyDescent="0.2">
      <c r="A426" s="127"/>
      <c r="B426" s="166"/>
      <c r="H426" s="4"/>
    </row>
    <row r="427" spans="1:11" x14ac:dyDescent="0.2">
      <c r="A427" s="127"/>
      <c r="B427" s="166"/>
      <c r="H427" s="4"/>
    </row>
    <row r="428" spans="1:11" x14ac:dyDescent="0.2">
      <c r="A428" s="127"/>
      <c r="B428" s="166"/>
      <c r="H428" s="4"/>
    </row>
    <row r="429" spans="1:11" x14ac:dyDescent="0.2">
      <c r="A429" s="127"/>
      <c r="B429" s="166"/>
      <c r="H429" s="4"/>
    </row>
    <row r="430" spans="1:11" x14ac:dyDescent="0.2">
      <c r="A430" s="127"/>
      <c r="B430" s="166"/>
      <c r="H430" s="4"/>
    </row>
    <row r="431" spans="1:11" x14ac:dyDescent="0.2">
      <c r="A431" s="127"/>
      <c r="B431" s="166"/>
      <c r="H431" s="4"/>
    </row>
    <row r="432" spans="1:11" x14ac:dyDescent="0.2">
      <c r="A432" s="127"/>
      <c r="B432" s="166"/>
      <c r="H432" s="4"/>
    </row>
    <row r="433" spans="1:11" x14ac:dyDescent="0.2">
      <c r="A433" s="127"/>
      <c r="B433" s="125"/>
      <c r="H433" s="4"/>
    </row>
    <row r="434" spans="1:11" x14ac:dyDescent="0.2">
      <c r="A434" s="127"/>
      <c r="B434" s="125"/>
      <c r="C434" s="126"/>
      <c r="K434" s="4"/>
    </row>
    <row r="435" spans="1:11" x14ac:dyDescent="0.2">
      <c r="A435" s="127"/>
      <c r="B435" s="125"/>
      <c r="C435" s="126"/>
      <c r="K435" s="4"/>
    </row>
    <row r="436" spans="1:11" x14ac:dyDescent="0.2">
      <c r="A436" s="127"/>
      <c r="B436" s="125"/>
      <c r="C436" s="126"/>
      <c r="K436" s="4"/>
    </row>
    <row r="437" spans="1:11" x14ac:dyDescent="0.2">
      <c r="A437" s="127"/>
      <c r="B437" s="125"/>
      <c r="C437" s="126"/>
      <c r="K437" s="4"/>
    </row>
    <row r="438" spans="1:11" x14ac:dyDescent="0.2">
      <c r="A438" s="127"/>
      <c r="B438" s="125"/>
      <c r="C438" s="126"/>
      <c r="K438" s="4"/>
    </row>
    <row r="439" spans="1:11" x14ac:dyDescent="0.2">
      <c r="A439" s="127"/>
      <c r="B439" s="125"/>
      <c r="C439" s="126"/>
      <c r="K439" s="4"/>
    </row>
    <row r="440" spans="1:11" x14ac:dyDescent="0.2">
      <c r="A440" s="127"/>
      <c r="B440" s="125"/>
      <c r="C440" s="126"/>
    </row>
    <row r="441" spans="1:11" x14ac:dyDescent="0.2">
      <c r="A441" s="127"/>
      <c r="B441" s="125"/>
      <c r="C441" s="126"/>
      <c r="K441" s="4"/>
    </row>
    <row r="442" spans="1:11" x14ac:dyDescent="0.2">
      <c r="A442" s="127"/>
      <c r="B442" s="125"/>
      <c r="C442" s="126"/>
    </row>
    <row r="443" spans="1:11" x14ac:dyDescent="0.2">
      <c r="A443" s="127"/>
      <c r="B443" s="125"/>
      <c r="C443" s="126"/>
      <c r="K443" s="4"/>
    </row>
    <row r="444" spans="1:11" x14ac:dyDescent="0.2">
      <c r="A444" s="127"/>
      <c r="B444" s="125"/>
      <c r="C444" s="126"/>
      <c r="K444" s="4"/>
    </row>
    <row r="445" spans="1:11" x14ac:dyDescent="0.2">
      <c r="A445" s="127"/>
      <c r="B445" s="125"/>
      <c r="C445" s="126"/>
      <c r="K445" s="4"/>
    </row>
    <row r="446" spans="1:11" x14ac:dyDescent="0.2">
      <c r="A446" s="127"/>
      <c r="B446" s="123"/>
      <c r="C446" s="126"/>
      <c r="K446" s="4"/>
    </row>
    <row r="447" spans="1:11" x14ac:dyDescent="0.2">
      <c r="A447" s="127"/>
      <c r="B447" s="99"/>
      <c r="C447" s="126"/>
      <c r="K447" s="4"/>
    </row>
    <row r="448" spans="1:11" x14ac:dyDescent="0.2">
      <c r="A448" s="127"/>
      <c r="B448" s="123"/>
      <c r="C448" s="126"/>
      <c r="K448" s="4"/>
    </row>
    <row r="449" spans="1:11" x14ac:dyDescent="0.2">
      <c r="A449" s="127"/>
      <c r="B449" s="125"/>
      <c r="C449" s="126"/>
    </row>
    <row r="450" spans="1:11" x14ac:dyDescent="0.2">
      <c r="A450" s="127"/>
      <c r="B450" s="166"/>
      <c r="C450" s="145"/>
      <c r="K450" s="4"/>
    </row>
    <row r="451" spans="1:11" x14ac:dyDescent="0.2">
      <c r="A451" s="127"/>
      <c r="B451" s="166"/>
      <c r="C451" s="145"/>
    </row>
    <row r="452" spans="1:11" x14ac:dyDescent="0.2">
      <c r="A452" s="127"/>
      <c r="B452" s="125"/>
      <c r="C452" s="126"/>
      <c r="K452" s="4"/>
    </row>
    <row r="453" spans="1:11" x14ac:dyDescent="0.2">
      <c r="A453" s="127"/>
      <c r="B453" s="125"/>
      <c r="C453" s="145"/>
    </row>
    <row r="454" spans="1:11" x14ac:dyDescent="0.2">
      <c r="A454" s="127"/>
      <c r="B454" s="125"/>
      <c r="C454" s="145"/>
      <c r="K454" s="4"/>
    </row>
    <row r="455" spans="1:11" x14ac:dyDescent="0.2">
      <c r="A455" s="127"/>
      <c r="B455" s="125"/>
      <c r="C455" s="145"/>
      <c r="K455" s="4"/>
    </row>
    <row r="456" spans="1:11" x14ac:dyDescent="0.2">
      <c r="A456" s="127"/>
      <c r="B456" s="125"/>
      <c r="C456" s="145"/>
      <c r="K456" s="4"/>
    </row>
    <row r="457" spans="1:11" x14ac:dyDescent="0.2">
      <c r="A457" s="127"/>
      <c r="B457" s="125"/>
      <c r="C457" s="145"/>
      <c r="K457" s="4"/>
    </row>
    <row r="458" spans="1:11" x14ac:dyDescent="0.2">
      <c r="A458" s="127"/>
      <c r="B458" s="125"/>
      <c r="C458" s="145"/>
      <c r="K458" s="4"/>
    </row>
    <row r="459" spans="1:11" x14ac:dyDescent="0.2">
      <c r="A459" s="127"/>
      <c r="B459" s="123"/>
      <c r="C459" s="126"/>
      <c r="K459" s="4"/>
    </row>
    <row r="460" spans="1:11" x14ac:dyDescent="0.2">
      <c r="A460" s="127"/>
      <c r="B460" s="99"/>
      <c r="C460" s="126"/>
      <c r="K460" s="4"/>
    </row>
    <row r="461" spans="1:11" x14ac:dyDescent="0.2">
      <c r="A461" s="127"/>
      <c r="B461" s="123"/>
      <c r="C461" s="145"/>
      <c r="K461" s="4"/>
    </row>
    <row r="462" spans="1:11" x14ac:dyDescent="0.2">
      <c r="A462" s="127"/>
      <c r="B462" s="99"/>
      <c r="C462" s="126"/>
      <c r="K462" s="4"/>
    </row>
    <row r="463" spans="1:11" x14ac:dyDescent="0.2">
      <c r="A463" s="127"/>
      <c r="B463" s="144"/>
      <c r="C463" s="126"/>
      <c r="K463" s="4"/>
    </row>
    <row r="464" spans="1:11" x14ac:dyDescent="0.2">
      <c r="K464" s="4"/>
    </row>
    <row r="465" spans="1:11" x14ac:dyDescent="0.2">
      <c r="K465" s="4"/>
    </row>
    <row r="466" spans="1:11" ht="15.75" x14ac:dyDescent="0.25">
      <c r="A466" s="120"/>
      <c r="B466" s="121"/>
      <c r="C466" s="431"/>
      <c r="D466" s="431"/>
      <c r="E466" s="431"/>
      <c r="F466" s="431"/>
      <c r="G466" s="431"/>
      <c r="H466" s="431"/>
      <c r="I466" s="431"/>
      <c r="J466" s="431"/>
      <c r="K466" s="4"/>
    </row>
    <row r="467" spans="1:11" ht="15.75" x14ac:dyDescent="0.25">
      <c r="A467" s="121"/>
      <c r="B467" s="121"/>
      <c r="C467" s="148"/>
      <c r="D467" s="148"/>
      <c r="E467" s="148"/>
      <c r="F467" s="148"/>
      <c r="G467" s="148"/>
      <c r="H467" s="148"/>
      <c r="I467" s="148"/>
      <c r="J467" s="148"/>
      <c r="K467" s="4"/>
    </row>
    <row r="468" spans="1:11" ht="15.75" x14ac:dyDescent="0.25">
      <c r="A468" s="121"/>
      <c r="B468" s="121"/>
      <c r="C468" s="150"/>
      <c r="D468" s="150"/>
      <c r="E468" s="150"/>
      <c r="F468" s="150"/>
      <c r="G468" s="150"/>
      <c r="H468" s="150"/>
      <c r="I468" s="150"/>
      <c r="J468" s="150"/>
      <c r="K468" s="4"/>
    </row>
    <row r="469" spans="1:11" ht="15.75" x14ac:dyDescent="0.25">
      <c r="A469" s="121"/>
      <c r="B469" s="121"/>
      <c r="C469" s="150"/>
      <c r="D469" s="150"/>
      <c r="E469" s="150"/>
      <c r="F469" s="150"/>
      <c r="G469" s="150"/>
      <c r="H469" s="150"/>
      <c r="I469" s="150"/>
      <c r="J469" s="150"/>
      <c r="K469" s="4"/>
    </row>
    <row r="470" spans="1:11" ht="15.75" x14ac:dyDescent="0.25">
      <c r="A470" s="121"/>
      <c r="B470" s="120"/>
      <c r="C470" s="150"/>
      <c r="D470" s="150"/>
      <c r="E470" s="150"/>
      <c r="F470" s="150"/>
      <c r="G470" s="150"/>
      <c r="H470" s="150"/>
      <c r="I470" s="150"/>
      <c r="J470" s="151"/>
    </row>
    <row r="471" spans="1:11" ht="12.75" customHeight="1" x14ac:dyDescent="0.25">
      <c r="A471" s="121"/>
      <c r="B471" s="121"/>
      <c r="C471" s="122"/>
      <c r="D471" s="122"/>
      <c r="E471" s="122"/>
      <c r="F471" s="122"/>
      <c r="G471" s="122"/>
      <c r="H471" s="122"/>
      <c r="I471" s="122"/>
      <c r="J471" s="122"/>
    </row>
    <row r="472" spans="1:11" x14ac:dyDescent="0.2">
      <c r="A472" s="127"/>
      <c r="B472" s="123"/>
      <c r="C472" s="99"/>
      <c r="D472" s="99"/>
      <c r="E472" s="99"/>
      <c r="F472" s="99"/>
      <c r="G472" s="99"/>
      <c r="H472" s="99"/>
      <c r="I472" s="99"/>
      <c r="J472" s="99"/>
    </row>
    <row r="473" spans="1:11" x14ac:dyDescent="0.2">
      <c r="A473" s="127"/>
      <c r="B473" s="125"/>
      <c r="C473" s="145"/>
      <c r="D473" s="145"/>
      <c r="E473" s="126"/>
      <c r="F473" s="126"/>
      <c r="G473" s="145"/>
      <c r="H473" s="145"/>
      <c r="I473" s="164"/>
      <c r="J473" s="126"/>
    </row>
    <row r="474" spans="1:11" x14ac:dyDescent="0.2">
      <c r="A474" s="127"/>
      <c r="B474" s="125"/>
      <c r="C474" s="145"/>
      <c r="D474" s="145"/>
      <c r="E474" s="126"/>
      <c r="F474" s="126"/>
      <c r="G474" s="145"/>
      <c r="H474" s="145"/>
      <c r="I474" s="164"/>
      <c r="J474" s="126"/>
    </row>
    <row r="475" spans="1:11" x14ac:dyDescent="0.2">
      <c r="A475" s="127"/>
      <c r="B475" s="125"/>
      <c r="C475" s="145"/>
      <c r="D475" s="145"/>
      <c r="E475" s="126"/>
      <c r="F475" s="126"/>
      <c r="G475" s="145"/>
      <c r="H475" s="145"/>
      <c r="I475" s="164"/>
      <c r="J475" s="126"/>
    </row>
    <row r="476" spans="1:11" x14ac:dyDescent="0.2">
      <c r="A476" s="127"/>
      <c r="B476" s="125"/>
      <c r="C476" s="145"/>
      <c r="D476" s="145"/>
      <c r="E476" s="126"/>
      <c r="F476" s="126"/>
      <c r="G476" s="145"/>
      <c r="H476" s="145"/>
      <c r="I476" s="164"/>
      <c r="J476" s="126"/>
    </row>
    <row r="477" spans="1:11" x14ac:dyDescent="0.2">
      <c r="A477" s="127"/>
      <c r="B477" s="125"/>
      <c r="C477" s="145"/>
      <c r="D477" s="145"/>
      <c r="E477" s="126"/>
      <c r="F477" s="126"/>
      <c r="G477" s="145"/>
      <c r="H477" s="145"/>
      <c r="I477" s="164"/>
      <c r="J477" s="126"/>
    </row>
    <row r="478" spans="1:11" x14ac:dyDescent="0.2">
      <c r="A478" s="127"/>
      <c r="B478" s="125"/>
      <c r="C478" s="145"/>
      <c r="D478" s="145"/>
      <c r="E478" s="126"/>
      <c r="F478" s="126"/>
      <c r="G478" s="145"/>
      <c r="H478" s="145"/>
      <c r="I478" s="164"/>
      <c r="J478" s="126"/>
    </row>
    <row r="479" spans="1:11" ht="12.75" customHeight="1" x14ac:dyDescent="0.2">
      <c r="A479" s="127"/>
      <c r="B479" s="125"/>
      <c r="C479" s="145"/>
      <c r="D479" s="145"/>
      <c r="E479" s="126"/>
      <c r="F479" s="126"/>
      <c r="G479" s="145"/>
      <c r="H479" s="145"/>
      <c r="I479" s="164"/>
      <c r="J479" s="126"/>
    </row>
    <row r="480" spans="1:11" ht="12.75" customHeight="1" x14ac:dyDescent="0.2">
      <c r="A480" s="127"/>
      <c r="B480" s="125"/>
      <c r="C480" s="145"/>
      <c r="D480" s="145"/>
      <c r="E480" s="126"/>
      <c r="F480" s="126"/>
      <c r="G480" s="145"/>
      <c r="H480" s="145"/>
      <c r="I480" s="164"/>
      <c r="J480" s="126"/>
    </row>
    <row r="481" spans="1:10" x14ac:dyDescent="0.2">
      <c r="A481" s="127"/>
      <c r="B481" s="125"/>
      <c r="C481" s="145"/>
      <c r="D481" s="145"/>
      <c r="E481" s="126"/>
      <c r="F481" s="126"/>
      <c r="G481" s="145"/>
      <c r="H481" s="145"/>
      <c r="I481" s="164"/>
      <c r="J481" s="126"/>
    </row>
    <row r="482" spans="1:10" ht="12.75" customHeight="1" x14ac:dyDescent="0.2">
      <c r="A482" s="127"/>
      <c r="B482" s="125"/>
      <c r="C482" s="145"/>
      <c r="D482" s="145"/>
      <c r="E482" s="126"/>
      <c r="F482" s="126"/>
      <c r="G482" s="145"/>
      <c r="H482" s="145"/>
      <c r="I482" s="164"/>
      <c r="J482" s="126"/>
    </row>
    <row r="483" spans="1:10" x14ac:dyDescent="0.2">
      <c r="A483" s="127"/>
      <c r="B483" s="125"/>
      <c r="C483" s="145"/>
      <c r="D483" s="145"/>
      <c r="E483" s="126"/>
      <c r="F483" s="126"/>
      <c r="G483" s="145"/>
      <c r="H483" s="145"/>
      <c r="I483" s="164"/>
      <c r="J483" s="126"/>
    </row>
    <row r="484" spans="1:10" x14ac:dyDescent="0.2">
      <c r="A484" s="127"/>
      <c r="B484" s="125"/>
      <c r="C484" s="145"/>
      <c r="D484" s="145"/>
      <c r="E484" s="126"/>
      <c r="F484" s="126"/>
      <c r="G484" s="145"/>
      <c r="H484" s="145"/>
      <c r="I484" s="164"/>
      <c r="J484" s="126"/>
    </row>
    <row r="485" spans="1:10" x14ac:dyDescent="0.2">
      <c r="A485" s="127"/>
      <c r="B485" s="125"/>
      <c r="C485" s="145"/>
      <c r="D485" s="145"/>
      <c r="E485" s="126"/>
      <c r="F485" s="126"/>
      <c r="G485" s="145"/>
      <c r="H485" s="145"/>
      <c r="I485" s="164"/>
      <c r="J485" s="126"/>
    </row>
    <row r="486" spans="1:10" x14ac:dyDescent="0.2">
      <c r="A486" s="127"/>
      <c r="B486" s="125"/>
      <c r="C486" s="145"/>
      <c r="D486" s="145"/>
      <c r="E486" s="126"/>
      <c r="F486" s="126"/>
      <c r="G486" s="145"/>
      <c r="H486" s="145"/>
      <c r="I486" s="164"/>
      <c r="J486" s="126"/>
    </row>
    <row r="487" spans="1:10" ht="12.75" customHeight="1" x14ac:dyDescent="0.2">
      <c r="A487" s="127"/>
      <c r="B487" s="125"/>
      <c r="C487" s="145"/>
      <c r="D487" s="145"/>
      <c r="E487" s="126"/>
      <c r="F487" s="126"/>
      <c r="G487" s="145"/>
      <c r="H487" s="145"/>
      <c r="I487" s="164"/>
      <c r="J487" s="126"/>
    </row>
    <row r="488" spans="1:10" ht="12.75" customHeight="1" x14ac:dyDescent="0.2">
      <c r="A488" s="127"/>
      <c r="B488" s="125"/>
      <c r="C488" s="145"/>
      <c r="D488" s="145"/>
      <c r="E488" s="126"/>
      <c r="F488" s="126"/>
      <c r="G488" s="145"/>
      <c r="H488" s="145"/>
      <c r="I488" s="164"/>
      <c r="J488" s="126"/>
    </row>
    <row r="489" spans="1:10" ht="12.75" customHeight="1" x14ac:dyDescent="0.2">
      <c r="A489" s="127"/>
      <c r="B489" s="125"/>
      <c r="C489" s="145"/>
      <c r="D489" s="145"/>
      <c r="E489" s="126"/>
      <c r="F489" s="126"/>
      <c r="G489" s="145"/>
      <c r="H489" s="145"/>
      <c r="I489" s="164"/>
      <c r="J489" s="126"/>
    </row>
    <row r="490" spans="1:10" ht="12.75" customHeight="1" x14ac:dyDescent="0.2">
      <c r="A490" s="127"/>
      <c r="B490" s="125"/>
      <c r="C490" s="145"/>
      <c r="D490" s="145"/>
      <c r="E490" s="126"/>
      <c r="F490" s="126"/>
      <c r="G490" s="145"/>
      <c r="H490" s="145"/>
      <c r="I490" s="164"/>
      <c r="J490" s="126"/>
    </row>
    <row r="491" spans="1:10" ht="13.5" customHeight="1" x14ac:dyDescent="0.2">
      <c r="A491" s="127"/>
      <c r="B491" s="125"/>
      <c r="C491" s="145"/>
      <c r="D491" s="145"/>
      <c r="E491" s="126"/>
      <c r="F491" s="126"/>
      <c r="G491" s="145"/>
      <c r="H491" s="145"/>
      <c r="I491" s="164"/>
      <c r="J491" s="126"/>
    </row>
    <row r="492" spans="1:10" ht="12.75" customHeight="1" x14ac:dyDescent="0.2">
      <c r="A492" s="127"/>
      <c r="B492" s="125"/>
      <c r="C492" s="145"/>
      <c r="D492" s="145"/>
      <c r="E492" s="126"/>
      <c r="F492" s="126"/>
      <c r="G492" s="145"/>
      <c r="H492" s="145"/>
      <c r="I492" s="164"/>
      <c r="J492" s="126"/>
    </row>
    <row r="493" spans="1:10" ht="12.75" customHeight="1" x14ac:dyDescent="0.2">
      <c r="A493" s="127"/>
      <c r="B493" s="125"/>
      <c r="C493" s="145"/>
      <c r="D493" s="145"/>
      <c r="E493" s="126"/>
      <c r="F493" s="126"/>
      <c r="G493" s="145"/>
      <c r="H493" s="145"/>
      <c r="I493" s="164"/>
      <c r="J493" s="126"/>
    </row>
    <row r="494" spans="1:10" ht="12.75" customHeight="1" x14ac:dyDescent="0.2">
      <c r="A494" s="127"/>
      <c r="B494" s="125"/>
      <c r="C494" s="145"/>
      <c r="D494" s="145"/>
      <c r="E494" s="126"/>
      <c r="F494" s="126"/>
      <c r="G494" s="145"/>
      <c r="H494" s="145"/>
      <c r="I494" s="164"/>
      <c r="J494" s="126"/>
    </row>
    <row r="495" spans="1:10" ht="12.75" customHeight="1" x14ac:dyDescent="0.2">
      <c r="A495" s="127"/>
      <c r="B495" s="125"/>
      <c r="C495" s="145"/>
      <c r="D495" s="145"/>
      <c r="E495" s="126"/>
      <c r="F495" s="126"/>
      <c r="G495" s="145"/>
      <c r="H495" s="145"/>
      <c r="I495" s="164"/>
      <c r="J495" s="126"/>
    </row>
    <row r="496" spans="1:10" ht="12.75" customHeight="1" x14ac:dyDescent="0.2">
      <c r="A496" s="127"/>
      <c r="B496" s="125"/>
      <c r="C496" s="145"/>
      <c r="D496" s="145"/>
      <c r="E496" s="126"/>
      <c r="F496" s="126"/>
      <c r="G496" s="145"/>
      <c r="H496" s="145"/>
      <c r="I496" s="164"/>
      <c r="J496" s="126"/>
    </row>
    <row r="497" spans="1:10" ht="12.75" customHeight="1" x14ac:dyDescent="0.2">
      <c r="A497" s="127"/>
      <c r="B497" s="125"/>
      <c r="C497" s="145"/>
      <c r="D497" s="145"/>
      <c r="E497" s="126"/>
      <c r="F497" s="126"/>
      <c r="G497" s="145"/>
      <c r="H497" s="145"/>
      <c r="I497" s="164"/>
      <c r="J497" s="126"/>
    </row>
    <row r="498" spans="1:10" ht="12.75" customHeight="1" x14ac:dyDescent="0.2">
      <c r="A498" s="127"/>
      <c r="B498" s="125"/>
      <c r="C498" s="145"/>
      <c r="D498" s="145"/>
      <c r="E498" s="126"/>
      <c r="F498" s="126"/>
      <c r="G498" s="145"/>
      <c r="H498" s="145"/>
      <c r="I498" s="164"/>
      <c r="J498" s="126"/>
    </row>
    <row r="499" spans="1:10" ht="12.75" customHeight="1" x14ac:dyDescent="0.2">
      <c r="A499" s="127"/>
      <c r="B499" s="125"/>
      <c r="C499" s="145"/>
      <c r="D499" s="145"/>
      <c r="E499" s="126"/>
      <c r="F499" s="126"/>
      <c r="G499" s="145"/>
      <c r="H499" s="145"/>
      <c r="I499" s="164"/>
      <c r="J499" s="126"/>
    </row>
    <row r="500" spans="1:10" ht="12.75" customHeight="1" x14ac:dyDescent="0.2">
      <c r="A500" s="127"/>
      <c r="B500" s="125"/>
      <c r="C500" s="145"/>
      <c r="D500" s="145"/>
      <c r="E500" s="126"/>
      <c r="F500" s="126"/>
      <c r="G500" s="145"/>
      <c r="H500" s="145"/>
      <c r="I500" s="164"/>
      <c r="J500" s="126"/>
    </row>
    <row r="501" spans="1:10" ht="12.75" customHeight="1" x14ac:dyDescent="0.2">
      <c r="A501" s="127"/>
      <c r="B501" s="125"/>
      <c r="C501" s="145"/>
      <c r="D501" s="145"/>
      <c r="E501" s="126"/>
      <c r="F501" s="126"/>
      <c r="G501" s="145"/>
      <c r="H501" s="145"/>
      <c r="I501" s="164"/>
      <c r="J501" s="126"/>
    </row>
    <row r="502" spans="1:10" ht="12.75" customHeight="1" x14ac:dyDescent="0.2">
      <c r="A502" s="127"/>
      <c r="B502" s="125"/>
      <c r="C502" s="145"/>
      <c r="D502" s="145"/>
      <c r="E502" s="126"/>
      <c r="F502" s="126"/>
      <c r="G502" s="145"/>
      <c r="H502" s="145"/>
      <c r="I502" s="164"/>
      <c r="J502" s="126"/>
    </row>
    <row r="503" spans="1:10" ht="13.5" customHeight="1" x14ac:dyDescent="0.2">
      <c r="A503" s="127"/>
      <c r="B503" s="125"/>
      <c r="C503" s="145"/>
      <c r="D503" s="145"/>
      <c r="E503" s="126"/>
      <c r="F503" s="126"/>
      <c r="G503" s="145"/>
      <c r="H503" s="145"/>
      <c r="I503" s="164"/>
      <c r="J503" s="126"/>
    </row>
    <row r="504" spans="1:10" ht="12" customHeight="1" x14ac:dyDescent="0.2">
      <c r="A504" s="127"/>
      <c r="B504" s="125"/>
      <c r="C504" s="145"/>
      <c r="D504" s="145"/>
      <c r="E504" s="126"/>
      <c r="F504" s="126"/>
      <c r="G504" s="145"/>
      <c r="H504" s="145"/>
      <c r="I504" s="164"/>
      <c r="J504" s="126"/>
    </row>
    <row r="505" spans="1:10" ht="12.75" customHeight="1" x14ac:dyDescent="0.2">
      <c r="A505" s="127"/>
      <c r="B505" s="125"/>
      <c r="C505" s="145"/>
      <c r="D505" s="145"/>
      <c r="E505" s="126"/>
      <c r="F505" s="126"/>
      <c r="G505" s="145"/>
      <c r="H505" s="145"/>
      <c r="I505" s="164"/>
      <c r="J505" s="126"/>
    </row>
    <row r="506" spans="1:10" ht="12.75" customHeight="1" x14ac:dyDescent="0.2">
      <c r="A506" s="127"/>
      <c r="B506" s="125"/>
      <c r="C506" s="145"/>
      <c r="D506" s="145"/>
      <c r="E506" s="126"/>
      <c r="F506" s="126"/>
      <c r="G506" s="145"/>
      <c r="H506" s="145"/>
      <c r="I506" s="164"/>
      <c r="J506" s="126"/>
    </row>
    <row r="507" spans="1:10" ht="12.75" customHeight="1" x14ac:dyDescent="0.2">
      <c r="A507" s="127"/>
      <c r="B507" s="123"/>
      <c r="C507" s="126"/>
      <c r="D507" s="126"/>
      <c r="E507" s="126"/>
      <c r="F507" s="126"/>
      <c r="G507" s="126"/>
      <c r="H507" s="126"/>
      <c r="I507" s="164"/>
      <c r="J507" s="126"/>
    </row>
    <row r="508" spans="1:10" ht="12.75" customHeight="1" x14ac:dyDescent="0.2">
      <c r="A508" s="127"/>
      <c r="B508" s="99"/>
      <c r="C508" s="99"/>
      <c r="D508" s="99"/>
      <c r="E508" s="99"/>
      <c r="F508" s="99"/>
      <c r="G508" s="99"/>
      <c r="H508" s="99"/>
      <c r="I508" s="99"/>
      <c r="J508" s="99"/>
    </row>
    <row r="509" spans="1:10" ht="12.75" customHeight="1" x14ac:dyDescent="0.2">
      <c r="A509" s="127"/>
      <c r="B509" s="99"/>
      <c r="C509" s="126"/>
      <c r="D509" s="126"/>
      <c r="E509" s="126"/>
      <c r="F509" s="126"/>
      <c r="G509" s="126"/>
      <c r="H509" s="126"/>
      <c r="I509" s="99"/>
      <c r="J509" s="126"/>
    </row>
    <row r="510" spans="1:10" ht="12.75" customHeight="1" x14ac:dyDescent="0.2">
      <c r="A510" s="127"/>
      <c r="B510" s="123"/>
      <c r="C510" s="126"/>
      <c r="D510" s="126"/>
      <c r="E510" s="126"/>
      <c r="F510" s="126"/>
      <c r="G510" s="126"/>
      <c r="H510" s="126"/>
      <c r="I510" s="99"/>
      <c r="J510" s="126"/>
    </row>
    <row r="511" spans="1:10" ht="12.75" customHeight="1" x14ac:dyDescent="0.2">
      <c r="A511" s="127"/>
      <c r="B511" s="125"/>
      <c r="C511" s="145"/>
      <c r="D511" s="145"/>
      <c r="E511" s="126"/>
      <c r="F511" s="126"/>
      <c r="G511" s="145"/>
      <c r="H511" s="145"/>
      <c r="I511" s="164"/>
      <c r="J511" s="126"/>
    </row>
    <row r="512" spans="1:10" ht="12.75" customHeight="1" x14ac:dyDescent="0.2">
      <c r="A512" s="127"/>
      <c r="B512" s="125"/>
      <c r="C512" s="145"/>
      <c r="D512" s="145"/>
      <c r="E512" s="126"/>
      <c r="F512" s="126"/>
      <c r="G512" s="145"/>
      <c r="H512" s="145"/>
      <c r="I512" s="164"/>
      <c r="J512" s="126"/>
    </row>
    <row r="513" spans="1:10" ht="12.75" customHeight="1" x14ac:dyDescent="0.2">
      <c r="A513" s="127"/>
      <c r="B513" s="167"/>
      <c r="C513" s="145"/>
      <c r="D513" s="145"/>
      <c r="E513" s="126"/>
      <c r="F513" s="126"/>
      <c r="G513" s="145"/>
      <c r="H513" s="145"/>
      <c r="I513" s="164"/>
      <c r="J513" s="126"/>
    </row>
    <row r="514" spans="1:10" ht="12.75" customHeight="1" x14ac:dyDescent="0.2">
      <c r="A514" s="127"/>
      <c r="B514" s="167"/>
      <c r="C514" s="145"/>
      <c r="D514" s="145"/>
      <c r="E514" s="126"/>
      <c r="F514" s="126"/>
      <c r="G514" s="145"/>
      <c r="H514" s="145"/>
      <c r="I514" s="164"/>
      <c r="J514" s="126"/>
    </row>
    <row r="515" spans="1:10" ht="12.75" customHeight="1" x14ac:dyDescent="0.2">
      <c r="A515" s="127"/>
      <c r="B515" s="167"/>
      <c r="C515" s="145"/>
      <c r="D515" s="145"/>
      <c r="E515" s="126"/>
      <c r="F515" s="126"/>
      <c r="G515" s="145"/>
      <c r="H515" s="145"/>
      <c r="I515" s="164"/>
      <c r="J515" s="126"/>
    </row>
    <row r="516" spans="1:10" ht="12.75" customHeight="1" x14ac:dyDescent="0.2">
      <c r="A516" s="127"/>
      <c r="B516" s="125"/>
      <c r="C516" s="145"/>
      <c r="D516" s="145"/>
      <c r="E516" s="126"/>
      <c r="F516" s="126"/>
      <c r="G516" s="145"/>
      <c r="H516" s="145"/>
      <c r="I516" s="164"/>
      <c r="J516" s="126"/>
    </row>
    <row r="517" spans="1:10" ht="12.75" customHeight="1" x14ac:dyDescent="0.2">
      <c r="A517" s="127"/>
      <c r="B517" s="123"/>
      <c r="C517" s="126"/>
      <c r="D517" s="126"/>
      <c r="E517" s="126"/>
      <c r="F517" s="126"/>
      <c r="G517" s="126"/>
      <c r="H517" s="126"/>
      <c r="I517" s="164"/>
      <c r="J517" s="126"/>
    </row>
    <row r="518" spans="1:10" ht="12.75" customHeight="1" x14ac:dyDescent="0.2">
      <c r="A518" s="127"/>
      <c r="B518" s="99"/>
      <c r="C518" s="99"/>
      <c r="D518" s="99"/>
      <c r="E518" s="99"/>
      <c r="F518" s="99"/>
      <c r="G518" s="99"/>
      <c r="H518" s="99"/>
      <c r="I518" s="99"/>
      <c r="J518" s="99"/>
    </row>
    <row r="519" spans="1:10" ht="12.75" customHeight="1" x14ac:dyDescent="0.2">
      <c r="A519" s="127"/>
      <c r="B519" s="123"/>
      <c r="C519" s="99"/>
      <c r="D519" s="99"/>
      <c r="E519" s="99"/>
      <c r="F519" s="99"/>
      <c r="G519" s="99"/>
      <c r="H519" s="99"/>
      <c r="I519" s="99"/>
      <c r="J519" s="99"/>
    </row>
    <row r="520" spans="1:10" ht="12.75" customHeight="1" x14ac:dyDescent="0.2">
      <c r="A520" s="127"/>
      <c r="B520" s="125"/>
      <c r="C520" s="164"/>
      <c r="D520" s="145"/>
      <c r="E520" s="126"/>
      <c r="F520" s="126"/>
      <c r="G520" s="145"/>
      <c r="H520" s="164"/>
      <c r="I520" s="164"/>
      <c r="J520" s="126"/>
    </row>
    <row r="521" spans="1:10" ht="12.75" customHeight="1" x14ac:dyDescent="0.2">
      <c r="A521" s="127"/>
      <c r="B521" s="125"/>
      <c r="C521" s="164"/>
      <c r="D521" s="145"/>
      <c r="E521" s="126"/>
      <c r="F521" s="126"/>
      <c r="G521" s="145"/>
      <c r="H521" s="186"/>
      <c r="I521" s="186"/>
      <c r="J521" s="126"/>
    </row>
    <row r="522" spans="1:10" ht="12.75" customHeight="1" x14ac:dyDescent="0.2">
      <c r="A522" s="127"/>
      <c r="B522" s="123"/>
      <c r="C522" s="164"/>
      <c r="D522" s="126"/>
      <c r="E522" s="126"/>
      <c r="F522" s="126"/>
      <c r="G522" s="126"/>
      <c r="H522" s="126"/>
      <c r="I522" s="168"/>
      <c r="J522" s="126"/>
    </row>
    <row r="523" spans="1:10" ht="12.75" customHeight="1" x14ac:dyDescent="0.2">
      <c r="A523" s="127"/>
      <c r="B523" s="99"/>
      <c r="C523" s="99"/>
      <c r="D523" s="99"/>
      <c r="E523" s="99"/>
      <c r="F523" s="99"/>
      <c r="G523" s="99"/>
      <c r="H523" s="99"/>
      <c r="I523" s="99"/>
      <c r="J523" s="126"/>
    </row>
    <row r="524" spans="1:10" ht="12.75" customHeight="1" x14ac:dyDescent="0.2">
      <c r="A524" s="127"/>
      <c r="B524" s="123"/>
      <c r="C524" s="164"/>
      <c r="D524" s="145"/>
      <c r="E524" s="126"/>
      <c r="F524" s="126"/>
      <c r="G524" s="145"/>
      <c r="H524" s="145"/>
      <c r="I524" s="145"/>
      <c r="J524" s="126"/>
    </row>
    <row r="525" spans="1:10" ht="12.75" customHeight="1" x14ac:dyDescent="0.2">
      <c r="A525" s="127"/>
      <c r="B525" s="99"/>
      <c r="C525" s="99"/>
      <c r="D525" s="99"/>
      <c r="E525" s="99"/>
      <c r="F525" s="99"/>
      <c r="G525" s="99"/>
      <c r="H525" s="99"/>
      <c r="I525" s="99"/>
      <c r="J525" s="99"/>
    </row>
    <row r="526" spans="1:10" ht="12.75" customHeight="1" x14ac:dyDescent="0.2">
      <c r="A526" s="127"/>
      <c r="B526" s="123"/>
      <c r="C526" s="99"/>
      <c r="D526" s="99"/>
      <c r="E526" s="99"/>
      <c r="F526" s="99"/>
      <c r="G526" s="99"/>
      <c r="H526" s="99"/>
      <c r="I526" s="99"/>
      <c r="J526" s="99"/>
    </row>
    <row r="527" spans="1:10" ht="12.75" customHeight="1" x14ac:dyDescent="0.2">
      <c r="A527" s="127"/>
      <c r="B527" s="125"/>
      <c r="C527" s="145"/>
      <c r="D527" s="145"/>
      <c r="E527" s="126"/>
      <c r="F527" s="126"/>
      <c r="G527" s="145"/>
      <c r="H527" s="145"/>
      <c r="I527" s="164"/>
      <c r="J527" s="126"/>
    </row>
    <row r="528" spans="1:10" ht="12.75" customHeight="1" x14ac:dyDescent="0.2">
      <c r="A528" s="127"/>
      <c r="B528" s="166"/>
      <c r="C528" s="145"/>
      <c r="D528" s="145"/>
      <c r="E528" s="126"/>
      <c r="F528" s="126"/>
      <c r="G528" s="145"/>
      <c r="H528" s="145"/>
      <c r="I528" s="164"/>
      <c r="J528" s="126"/>
    </row>
    <row r="529" spans="1:10" ht="12.75" customHeight="1" x14ac:dyDescent="0.2">
      <c r="A529" s="127"/>
      <c r="B529" s="166"/>
      <c r="C529" s="145"/>
      <c r="D529" s="145"/>
      <c r="E529" s="126"/>
      <c r="F529" s="126"/>
      <c r="G529" s="145"/>
      <c r="H529" s="145"/>
      <c r="I529" s="164"/>
      <c r="J529" s="126"/>
    </row>
    <row r="530" spans="1:10" ht="12.75" customHeight="1" x14ac:dyDescent="0.2">
      <c r="A530" s="127"/>
      <c r="B530" s="166"/>
      <c r="C530" s="145"/>
      <c r="D530" s="145"/>
      <c r="E530" s="126"/>
      <c r="F530" s="126"/>
      <c r="G530" s="145"/>
      <c r="H530" s="145"/>
      <c r="I530" s="164"/>
      <c r="J530" s="126"/>
    </row>
    <row r="531" spans="1:10" ht="12.75" customHeight="1" x14ac:dyDescent="0.2">
      <c r="A531" s="127"/>
      <c r="B531" s="166"/>
      <c r="C531" s="145"/>
      <c r="D531" s="145"/>
      <c r="E531" s="126"/>
      <c r="F531" s="126"/>
      <c r="G531" s="145"/>
      <c r="H531" s="145"/>
      <c r="I531" s="164"/>
      <c r="J531" s="126"/>
    </row>
    <row r="532" spans="1:10" ht="12.75" customHeight="1" x14ac:dyDescent="0.2">
      <c r="A532" s="127"/>
      <c r="B532" s="166"/>
      <c r="C532" s="145"/>
      <c r="D532" s="145"/>
      <c r="E532" s="126"/>
      <c r="F532" s="126"/>
      <c r="G532" s="145"/>
      <c r="H532" s="145"/>
      <c r="I532" s="164"/>
      <c r="J532" s="126"/>
    </row>
    <row r="533" spans="1:10" ht="12.75" customHeight="1" x14ac:dyDescent="0.2">
      <c r="A533" s="127"/>
      <c r="B533" s="166"/>
      <c r="C533" s="145"/>
      <c r="D533" s="145"/>
      <c r="E533" s="126"/>
      <c r="F533" s="126"/>
      <c r="G533" s="145"/>
      <c r="H533" s="145"/>
      <c r="I533" s="164"/>
      <c r="J533" s="126"/>
    </row>
    <row r="534" spans="1:10" ht="12.75" customHeight="1" x14ac:dyDescent="0.2">
      <c r="A534" s="127"/>
      <c r="B534" s="166"/>
      <c r="C534" s="145"/>
      <c r="D534" s="145"/>
      <c r="E534" s="126"/>
      <c r="F534" s="126"/>
      <c r="G534" s="145"/>
      <c r="H534" s="145"/>
      <c r="I534" s="164"/>
      <c r="J534" s="126"/>
    </row>
    <row r="535" spans="1:10" ht="12.75" customHeight="1" x14ac:dyDescent="0.2">
      <c r="A535" s="127"/>
      <c r="B535" s="166"/>
      <c r="C535" s="145"/>
      <c r="D535" s="145"/>
      <c r="E535" s="126"/>
      <c r="F535" s="126"/>
      <c r="G535" s="145"/>
      <c r="H535" s="145"/>
      <c r="I535" s="164"/>
      <c r="J535" s="126"/>
    </row>
    <row r="536" spans="1:10" ht="12.75" customHeight="1" x14ac:dyDescent="0.2">
      <c r="A536" s="127"/>
      <c r="B536" s="125"/>
      <c r="C536" s="145"/>
      <c r="D536" s="145"/>
      <c r="E536" s="126"/>
      <c r="F536" s="126"/>
      <c r="G536" s="145"/>
      <c r="H536" s="145"/>
      <c r="I536" s="164"/>
      <c r="J536" s="126"/>
    </row>
    <row r="537" spans="1:10" ht="12.75" customHeight="1" x14ac:dyDescent="0.2">
      <c r="A537" s="127"/>
      <c r="B537" s="125"/>
      <c r="C537" s="145"/>
      <c r="D537" s="145"/>
      <c r="E537" s="126"/>
      <c r="F537" s="126"/>
      <c r="G537" s="145"/>
      <c r="H537" s="145"/>
      <c r="I537" s="164"/>
      <c r="J537" s="126"/>
    </row>
    <row r="538" spans="1:10" ht="12.75" customHeight="1" x14ac:dyDescent="0.2">
      <c r="A538" s="127"/>
      <c r="B538" s="125"/>
      <c r="C538" s="145"/>
      <c r="D538" s="145"/>
      <c r="E538" s="126"/>
      <c r="F538" s="126"/>
      <c r="G538" s="145"/>
      <c r="H538" s="145"/>
      <c r="I538" s="164"/>
      <c r="J538" s="126"/>
    </row>
    <row r="539" spans="1:10" ht="12.75" customHeight="1" x14ac:dyDescent="0.2">
      <c r="A539" s="127"/>
      <c r="B539" s="125"/>
      <c r="C539" s="145"/>
      <c r="D539" s="145"/>
      <c r="E539" s="126"/>
      <c r="F539" s="126"/>
      <c r="G539" s="145"/>
      <c r="H539" s="145"/>
      <c r="I539" s="164"/>
      <c r="J539" s="126"/>
    </row>
    <row r="540" spans="1:10" ht="12.75" customHeight="1" x14ac:dyDescent="0.2">
      <c r="A540" s="127"/>
      <c r="B540" s="125"/>
      <c r="C540" s="145"/>
      <c r="D540" s="145"/>
      <c r="E540" s="126"/>
      <c r="F540" s="126"/>
      <c r="G540" s="145"/>
      <c r="H540" s="145"/>
      <c r="I540" s="164"/>
      <c r="J540" s="126"/>
    </row>
    <row r="541" spans="1:10" ht="12.75" customHeight="1" x14ac:dyDescent="0.2">
      <c r="A541" s="127"/>
      <c r="B541" s="125"/>
      <c r="C541" s="145"/>
      <c r="D541" s="145"/>
      <c r="E541" s="126"/>
      <c r="F541" s="126"/>
      <c r="G541" s="145"/>
      <c r="H541" s="145"/>
      <c r="I541" s="164"/>
      <c r="J541" s="126"/>
    </row>
    <row r="542" spans="1:10" ht="12.75" customHeight="1" x14ac:dyDescent="0.2">
      <c r="A542" s="127"/>
      <c r="B542" s="125"/>
      <c r="C542" s="145"/>
      <c r="D542" s="145"/>
      <c r="E542" s="126"/>
      <c r="F542" s="126"/>
      <c r="G542" s="145"/>
      <c r="H542" s="145"/>
      <c r="I542" s="164"/>
      <c r="J542" s="126"/>
    </row>
    <row r="543" spans="1:10" ht="12" customHeight="1" x14ac:dyDescent="0.2">
      <c r="A543" s="127"/>
      <c r="B543" s="125"/>
      <c r="C543" s="145"/>
      <c r="D543" s="145"/>
      <c r="E543" s="126"/>
      <c r="F543" s="126"/>
      <c r="G543" s="145"/>
      <c r="H543" s="145"/>
      <c r="I543" s="164"/>
      <c r="J543" s="126"/>
    </row>
    <row r="544" spans="1:10" ht="12.75" customHeight="1" x14ac:dyDescent="0.2">
      <c r="A544" s="127"/>
      <c r="B544" s="125"/>
      <c r="C544" s="145"/>
      <c r="D544" s="145"/>
      <c r="E544" s="126"/>
      <c r="F544" s="126"/>
      <c r="G544" s="145"/>
      <c r="H544" s="145"/>
      <c r="I544" s="164"/>
      <c r="J544" s="126"/>
    </row>
    <row r="545" spans="1:10" ht="12.75" customHeight="1" x14ac:dyDescent="0.2">
      <c r="A545" s="127"/>
      <c r="B545" s="125"/>
      <c r="C545" s="145"/>
      <c r="D545" s="145"/>
      <c r="E545" s="126"/>
      <c r="F545" s="126"/>
      <c r="G545" s="145"/>
      <c r="H545" s="145"/>
      <c r="I545" s="164"/>
      <c r="J545" s="126"/>
    </row>
    <row r="546" spans="1:10" ht="12.75" customHeight="1" x14ac:dyDescent="0.2">
      <c r="A546" s="127"/>
      <c r="B546" s="125"/>
      <c r="C546" s="145"/>
      <c r="D546" s="145"/>
      <c r="E546" s="126"/>
      <c r="F546" s="126"/>
      <c r="G546" s="145"/>
      <c r="H546" s="145"/>
      <c r="I546" s="164"/>
      <c r="J546" s="126"/>
    </row>
    <row r="547" spans="1:10" ht="12.75" customHeight="1" x14ac:dyDescent="0.2">
      <c r="A547" s="127"/>
      <c r="B547" s="125"/>
      <c r="C547" s="145"/>
      <c r="D547" s="145"/>
      <c r="E547" s="126"/>
      <c r="F547" s="126"/>
      <c r="G547" s="145"/>
      <c r="H547" s="145"/>
      <c r="I547" s="164"/>
      <c r="J547" s="126"/>
    </row>
    <row r="548" spans="1:10" ht="12.75" customHeight="1" x14ac:dyDescent="0.2">
      <c r="A548" s="127"/>
      <c r="B548" s="99"/>
      <c r="C548" s="99"/>
      <c r="D548" s="99"/>
      <c r="E548" s="99"/>
      <c r="F548" s="99"/>
      <c r="G548" s="99"/>
      <c r="H548" s="99"/>
      <c r="I548" s="99"/>
      <c r="J548" s="99"/>
    </row>
    <row r="549" spans="1:10" ht="12.75" customHeight="1" x14ac:dyDescent="0.2">
      <c r="A549" s="127"/>
      <c r="B549" s="123"/>
      <c r="C549" s="99"/>
      <c r="D549" s="99"/>
      <c r="E549" s="99"/>
      <c r="F549" s="99"/>
      <c r="G549" s="99"/>
      <c r="H549" s="99"/>
      <c r="I549" s="99"/>
      <c r="J549" s="99"/>
    </row>
    <row r="550" spans="1:10" ht="12.75" customHeight="1" x14ac:dyDescent="0.2">
      <c r="A550" s="127"/>
      <c r="B550" s="125"/>
      <c r="C550" s="145"/>
      <c r="D550" s="145"/>
      <c r="E550" s="126"/>
      <c r="F550" s="126"/>
      <c r="G550" s="145"/>
      <c r="H550" s="145"/>
      <c r="I550" s="145"/>
      <c r="J550" s="126"/>
    </row>
    <row r="551" spans="1:10" ht="12.75" customHeight="1" x14ac:dyDescent="0.2">
      <c r="A551" s="127"/>
      <c r="B551" s="125"/>
      <c r="C551" s="145"/>
      <c r="D551" s="145"/>
      <c r="E551" s="126"/>
      <c r="F551" s="126"/>
      <c r="G551" s="145"/>
      <c r="H551" s="145"/>
      <c r="I551" s="145"/>
      <c r="J551" s="126"/>
    </row>
    <row r="552" spans="1:10" ht="12.75" customHeight="1" x14ac:dyDescent="0.2">
      <c r="A552" s="127"/>
      <c r="B552" s="123"/>
      <c r="C552" s="126"/>
      <c r="D552" s="126"/>
      <c r="E552" s="126"/>
      <c r="F552" s="126"/>
      <c r="G552" s="126"/>
      <c r="H552" s="126"/>
      <c r="I552" s="126"/>
      <c r="J552" s="126"/>
    </row>
    <row r="553" spans="1:10" ht="12.75" customHeight="1" x14ac:dyDescent="0.2">
      <c r="A553" s="127"/>
      <c r="B553" s="99"/>
      <c r="C553" s="126"/>
      <c r="D553" s="126"/>
      <c r="E553" s="126"/>
      <c r="F553" s="126"/>
      <c r="G553" s="126"/>
      <c r="H553" s="126"/>
      <c r="I553" s="126"/>
      <c r="J553" s="126"/>
    </row>
    <row r="554" spans="1:10" ht="12.75" customHeight="1" x14ac:dyDescent="0.2">
      <c r="A554" s="127"/>
      <c r="B554" s="144"/>
      <c r="C554" s="126"/>
      <c r="D554" s="126"/>
      <c r="E554" s="126"/>
      <c r="F554" s="126"/>
      <c r="G554" s="126"/>
      <c r="H554" s="126"/>
      <c r="I554" s="126"/>
      <c r="J554" s="126"/>
    </row>
    <row r="555" spans="1:10" ht="12.75" customHeight="1" x14ac:dyDescent="0.2"/>
    <row r="556" spans="1:10" ht="12.75" customHeight="1" x14ac:dyDescent="0.2"/>
    <row r="557" spans="1:10" ht="12.75" customHeight="1" x14ac:dyDescent="0.25">
      <c r="A557" s="120"/>
      <c r="B557" s="121"/>
      <c r="C557" s="431"/>
      <c r="D557" s="431"/>
      <c r="E557" s="431"/>
      <c r="F557" s="431"/>
      <c r="G557" s="431"/>
      <c r="H557" s="431"/>
      <c r="I557" s="431"/>
      <c r="J557" s="99"/>
    </row>
    <row r="558" spans="1:10" ht="12.75" customHeight="1" x14ac:dyDescent="0.25">
      <c r="A558" s="121"/>
      <c r="B558" s="121"/>
      <c r="C558" s="148"/>
      <c r="D558" s="148"/>
      <c r="E558" s="148"/>
      <c r="F558" s="148"/>
      <c r="G558" s="148"/>
      <c r="H558" s="148"/>
      <c r="I558" s="148"/>
      <c r="J558" s="99"/>
    </row>
    <row r="559" spans="1:10" ht="12.75" customHeight="1" x14ac:dyDescent="0.25">
      <c r="A559" s="121"/>
      <c r="B559" s="121"/>
      <c r="C559" s="150"/>
      <c r="D559" s="150"/>
      <c r="E559" s="150"/>
      <c r="F559" s="150"/>
      <c r="G559" s="150"/>
      <c r="H559" s="150"/>
      <c r="I559" s="150"/>
      <c r="J559" s="99"/>
    </row>
    <row r="560" spans="1:10" ht="12.75" customHeight="1" x14ac:dyDescent="0.25">
      <c r="A560" s="121"/>
      <c r="B560" s="121"/>
      <c r="C560" s="150"/>
      <c r="D560" s="150"/>
      <c r="E560" s="150"/>
      <c r="F560" s="150"/>
      <c r="G560" s="150"/>
      <c r="H560" s="151"/>
      <c r="I560" s="150"/>
      <c r="J560" s="99"/>
    </row>
    <row r="561" spans="1:10" ht="12.75" customHeight="1" x14ac:dyDescent="0.25">
      <c r="A561" s="121"/>
      <c r="B561" s="121"/>
      <c r="C561" s="150"/>
      <c r="D561" s="150"/>
      <c r="E561" s="150"/>
      <c r="F561" s="150"/>
      <c r="G561" s="151"/>
      <c r="H561" s="151"/>
      <c r="I561" s="150"/>
      <c r="J561" s="99"/>
    </row>
    <row r="562" spans="1:10" ht="12.75" customHeight="1" x14ac:dyDescent="0.25">
      <c r="A562" s="121"/>
      <c r="B562" s="121"/>
      <c r="C562" s="122"/>
      <c r="D562" s="122"/>
      <c r="E562" s="122"/>
      <c r="F562" s="122"/>
      <c r="G562" s="122"/>
      <c r="H562" s="122"/>
      <c r="I562" s="122"/>
      <c r="J562" s="99"/>
    </row>
    <row r="563" spans="1:10" ht="12.75" customHeight="1" x14ac:dyDescent="0.2">
      <c r="A563" s="127"/>
      <c r="B563" s="123"/>
      <c r="C563" s="99"/>
      <c r="D563" s="99"/>
      <c r="E563" s="99"/>
      <c r="F563" s="99"/>
      <c r="G563" s="99"/>
      <c r="H563" s="99"/>
      <c r="I563" s="99"/>
      <c r="J563" s="99"/>
    </row>
    <row r="564" spans="1:10" ht="12.75" customHeight="1" x14ac:dyDescent="0.2">
      <c r="A564" s="127"/>
      <c r="B564" s="125"/>
      <c r="C564" s="126"/>
      <c r="D564" s="145"/>
      <c r="E564" s="145"/>
      <c r="F564" s="145"/>
      <c r="G564" s="145"/>
      <c r="H564" s="145"/>
      <c r="I564" s="145"/>
      <c r="J564" s="99"/>
    </row>
    <row r="565" spans="1:10" ht="12.75" customHeight="1" x14ac:dyDescent="0.2">
      <c r="A565" s="127"/>
      <c r="B565" s="125"/>
      <c r="C565" s="126"/>
      <c r="D565" s="145"/>
      <c r="E565" s="145"/>
      <c r="F565" s="145"/>
      <c r="G565" s="145"/>
      <c r="H565" s="145"/>
      <c r="I565" s="145"/>
      <c r="J565" s="99"/>
    </row>
    <row r="566" spans="1:10" ht="12.75" customHeight="1" x14ac:dyDescent="0.2">
      <c r="A566" s="127"/>
      <c r="B566" s="123"/>
      <c r="C566" s="126"/>
      <c r="D566" s="126"/>
      <c r="E566" s="126"/>
      <c r="F566" s="126"/>
      <c r="G566" s="126"/>
      <c r="H566" s="126"/>
      <c r="I566" s="126"/>
      <c r="J566" s="99"/>
    </row>
    <row r="567" spans="1:10" ht="12.75" customHeight="1" x14ac:dyDescent="0.2">
      <c r="A567" s="127"/>
      <c r="B567" s="125"/>
      <c r="C567" s="126"/>
      <c r="D567" s="145"/>
      <c r="E567" s="145"/>
      <c r="F567" s="145"/>
      <c r="G567" s="145"/>
      <c r="H567" s="145"/>
      <c r="I567" s="145"/>
      <c r="J567" s="99"/>
    </row>
    <row r="568" spans="1:10" ht="12.75" customHeight="1" x14ac:dyDescent="0.2">
      <c r="A568" s="127"/>
      <c r="B568" s="125"/>
      <c r="C568" s="126"/>
      <c r="D568" s="145"/>
      <c r="E568" s="145"/>
      <c r="F568" s="145"/>
      <c r="G568" s="145"/>
      <c r="H568" s="145"/>
      <c r="I568" s="145"/>
      <c r="J568" s="99"/>
    </row>
    <row r="569" spans="1:10" ht="12.75" customHeight="1" x14ac:dyDescent="0.2">
      <c r="A569" s="127"/>
      <c r="B569" s="144"/>
      <c r="C569" s="126"/>
      <c r="D569" s="126"/>
      <c r="E569" s="126"/>
      <c r="F569" s="126"/>
      <c r="G569" s="126"/>
      <c r="H569" s="126"/>
      <c r="I569" s="126"/>
      <c r="J569" s="99"/>
    </row>
    <row r="570" spans="1:10" ht="12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</row>
    <row r="571" spans="1:10" ht="12.75" customHeight="1" x14ac:dyDescent="0.2"/>
    <row r="572" spans="1:10" ht="12.75" customHeight="1" x14ac:dyDescent="0.2"/>
    <row r="573" spans="1:10" ht="12.75" customHeight="1" x14ac:dyDescent="0.2"/>
    <row r="574" spans="1:10" ht="12.75" customHeight="1" x14ac:dyDescent="0.2"/>
    <row r="575" spans="1:10" ht="12.75" customHeight="1" x14ac:dyDescent="0.2"/>
    <row r="576" spans="1:10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5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5.75" customHeight="1" x14ac:dyDescent="0.2"/>
    <row r="618" ht="15" customHeight="1" x14ac:dyDescent="0.2"/>
    <row r="619" ht="12.75" customHeight="1" x14ac:dyDescent="0.2"/>
    <row r="620" ht="12.75" customHeight="1" x14ac:dyDescent="0.2"/>
    <row r="621" ht="12.75" customHeight="1" x14ac:dyDescent="0.2"/>
  </sheetData>
  <mergeCells count="24">
    <mergeCell ref="A2:B2"/>
    <mergeCell ref="C35:D35"/>
    <mergeCell ref="E35:G35"/>
    <mergeCell ref="B126:D126"/>
    <mergeCell ref="B122:D122"/>
    <mergeCell ref="B118:D118"/>
    <mergeCell ref="B119:D119"/>
    <mergeCell ref="B120:D120"/>
    <mergeCell ref="B127:D127"/>
    <mergeCell ref="B124:D124"/>
    <mergeCell ref="C466:J466"/>
    <mergeCell ref="E131:F131"/>
    <mergeCell ref="B121:D121"/>
    <mergeCell ref="B125:D125"/>
    <mergeCell ref="B123:D123"/>
    <mergeCell ref="B144:D144"/>
    <mergeCell ref="E144:F144"/>
    <mergeCell ref="C557:I557"/>
    <mergeCell ref="C232:L232"/>
    <mergeCell ref="C288:O288"/>
    <mergeCell ref="D345:H345"/>
    <mergeCell ref="E134:F134"/>
    <mergeCell ref="B137:D137"/>
    <mergeCell ref="B145:D145"/>
  </mergeCells>
  <phoneticPr fontId="19" type="noConversion"/>
  <conditionalFormatting sqref="C24:C26 C28">
    <cfRule type="expression" dxfId="16" priority="3" stopIfTrue="1">
      <formula>AND(OR((F24)&gt;2,(F24)&lt;-2),OR((E24)&gt;750,(E24)&lt;-750))</formula>
    </cfRule>
  </conditionalFormatting>
  <conditionalFormatting sqref="D24:D26">
    <cfRule type="expression" dxfId="15" priority="4" stopIfTrue="1">
      <formula>AND(OR((F24)&gt;2,(F24)&lt;-2),OR((E24)&gt;750,(E24)&lt;-750))</formula>
    </cfRule>
  </conditionalFormatting>
  <conditionalFormatting sqref="C27">
    <cfRule type="expression" dxfId="14" priority="5" stopIfTrue="1">
      <formula>AND(OR((F27)&gt;2,(F27)&lt;-2),OR((E27)&gt;750,(E27)&lt;-750))</formula>
    </cfRule>
  </conditionalFormatting>
  <conditionalFormatting sqref="D27:D28">
    <cfRule type="expression" dxfId="13" priority="6" stopIfTrue="1">
      <formula>AND(OR((F27)&gt;2,(F27)&lt;-2),OR((E27)&gt;750,(E27)&lt;-750))</formula>
    </cfRule>
  </conditionalFormatting>
  <conditionalFormatting sqref="I133">
    <cfRule type="expression" dxfId="12" priority="8" stopIfTrue="1">
      <formula>ISERROR($I$133)</formula>
    </cfRule>
  </conditionalFormatting>
  <conditionalFormatting sqref="D2:D3">
    <cfRule type="expression" dxfId="11" priority="9" stopIfTrue="1">
      <formula>ISERROR($D$2)</formula>
    </cfRule>
  </conditionalFormatting>
  <conditionalFormatting sqref="N133">
    <cfRule type="expression" dxfId="10" priority="10" stopIfTrue="1">
      <formula>ISERROR($N$133)</formula>
    </cfRule>
  </conditionalFormatting>
  <conditionalFormatting sqref="O133">
    <cfRule type="expression" dxfId="9" priority="11" stopIfTrue="1">
      <formula>ISERROR($O$133)</formula>
    </cfRule>
  </conditionalFormatting>
  <conditionalFormatting sqref="H40:H144">
    <cfRule type="containsText" dxfId="8" priority="1" stopIfTrue="1" operator="containsText" text="FAIL">
      <formula>NOT(ISERROR(SEARCH("FAIL",H40)))</formula>
    </cfRule>
  </conditionalFormatting>
  <hyperlinks>
    <hyperlink ref="A9" r:id="rId1"/>
    <hyperlink ref="A13" r:id="rId2"/>
  </hyperlinks>
  <pageMargins left="0.55118110236220474" right="0.55118110236220474" top="0.78740157480314965" bottom="0.78740157480314965" header="0.31496062992125984" footer="0.31496062992125984"/>
  <pageSetup paperSize="9" scale="70" orientation="landscape" r:id="rId3"/>
  <headerFooter alignWithMargins="0">
    <oddFooter xml:space="preserve">&amp;RPage &amp;P of &amp;N, &amp;A </oddFooter>
  </headerFooter>
  <ignoredErrors>
    <ignoredError sqref="A102:A137 A40:A90 A91:A101 B5" numberStoredAsText="1"/>
    <ignoredError sqref="H133 N133:O1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10"/>
  <sheetViews>
    <sheetView zoomScaleNormal="100" zoomScaleSheetLayoutView="100" workbookViewId="0"/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6" width="17.7109375" style="1" customWidth="1"/>
    <col min="17" max="17" width="107.5703125" style="1" customWidth="1"/>
    <col min="18" max="18" width="22.7109375" style="1" customWidth="1"/>
    <col min="19" max="19" width="10.7109375" style="1" customWidth="1"/>
    <col min="20" max="20" width="9.7109375" style="1" customWidth="1"/>
    <col min="21" max="31" width="9.85546875" style="1"/>
    <col min="32" max="32" width="15.5703125" style="1" customWidth="1"/>
    <col min="33" max="16384" width="9.85546875" style="1"/>
  </cols>
  <sheetData>
    <row r="1" spans="1:9" ht="15.75" x14ac:dyDescent="0.25">
      <c r="A1" s="41" t="s">
        <v>137</v>
      </c>
      <c r="B1" s="73"/>
      <c r="C1" s="77"/>
      <c r="D1" s="4"/>
      <c r="E1" s="4"/>
      <c r="F1" s="4"/>
      <c r="G1" s="4"/>
      <c r="H1" s="4"/>
    </row>
    <row r="2" spans="1:9" x14ac:dyDescent="0.2">
      <c r="A2" s="74"/>
      <c r="B2" s="75"/>
      <c r="C2" s="78"/>
      <c r="D2" s="4"/>
      <c r="E2" s="4"/>
      <c r="F2" s="4"/>
      <c r="G2" s="4"/>
      <c r="H2" s="4"/>
    </row>
    <row r="3" spans="1:9" ht="14.25" x14ac:dyDescent="0.2">
      <c r="A3" s="74"/>
      <c r="B3" s="88" t="s">
        <v>242</v>
      </c>
      <c r="C3" s="78"/>
      <c r="D3" s="4"/>
      <c r="E3" s="4"/>
      <c r="F3" s="4"/>
      <c r="G3" s="4"/>
      <c r="H3" s="4"/>
    </row>
    <row r="4" spans="1:9" ht="15.75" x14ac:dyDescent="0.25">
      <c r="A4" s="49"/>
      <c r="B4" s="76"/>
      <c r="C4" s="51" t="s">
        <v>170</v>
      </c>
      <c r="D4" s="4"/>
      <c r="E4" s="4"/>
      <c r="F4" s="4"/>
    </row>
    <row r="5" spans="1:9" x14ac:dyDescent="0.2">
      <c r="A5" s="12">
        <v>1</v>
      </c>
      <c r="B5" s="355" t="s">
        <v>56</v>
      </c>
      <c r="C5" s="67"/>
      <c r="D5" s="4"/>
      <c r="E5" s="4"/>
      <c r="F5" s="4"/>
    </row>
    <row r="6" spans="1:9" x14ac:dyDescent="0.2">
      <c r="A6" s="12" t="s">
        <v>250</v>
      </c>
      <c r="B6" s="103" t="s">
        <v>29</v>
      </c>
      <c r="C6" s="5"/>
      <c r="D6" s="4"/>
      <c r="E6" s="4"/>
      <c r="F6" s="4"/>
    </row>
    <row r="7" spans="1:9" x14ac:dyDescent="0.2">
      <c r="A7" s="12" t="s">
        <v>271</v>
      </c>
      <c r="B7" s="104" t="s">
        <v>668</v>
      </c>
      <c r="C7" s="6">
        <v>0</v>
      </c>
      <c r="D7" s="4"/>
      <c r="E7" s="4"/>
      <c r="F7" s="4"/>
    </row>
    <row r="8" spans="1:9" x14ac:dyDescent="0.2">
      <c r="A8" s="12" t="s">
        <v>272</v>
      </c>
      <c r="B8" s="104" t="s">
        <v>669</v>
      </c>
      <c r="C8" s="6">
        <v>0</v>
      </c>
      <c r="D8" s="4"/>
      <c r="E8" s="4"/>
      <c r="F8" s="4"/>
    </row>
    <row r="9" spans="1:9" x14ac:dyDescent="0.2">
      <c r="A9" s="12" t="s">
        <v>273</v>
      </c>
      <c r="B9" s="398" t="s">
        <v>868</v>
      </c>
      <c r="C9" s="6">
        <v>0</v>
      </c>
      <c r="D9" s="4"/>
      <c r="E9" s="4"/>
      <c r="F9" s="4"/>
      <c r="I9" s="4"/>
    </row>
    <row r="10" spans="1:9" x14ac:dyDescent="0.2">
      <c r="A10" s="12" t="s">
        <v>274</v>
      </c>
      <c r="B10" s="398" t="s">
        <v>670</v>
      </c>
      <c r="C10" s="6">
        <v>0</v>
      </c>
      <c r="D10" s="4"/>
      <c r="E10" s="4"/>
      <c r="F10" s="4"/>
    </row>
    <row r="11" spans="1:9" x14ac:dyDescent="0.2">
      <c r="A11" s="12" t="s">
        <v>275</v>
      </c>
      <c r="B11" s="398" t="s">
        <v>671</v>
      </c>
      <c r="C11" s="6">
        <v>0</v>
      </c>
      <c r="D11" s="4"/>
      <c r="E11" s="4"/>
      <c r="F11" s="4"/>
      <c r="I11" s="4"/>
    </row>
    <row r="12" spans="1:9" x14ac:dyDescent="0.2">
      <c r="A12" s="12" t="s">
        <v>251</v>
      </c>
      <c r="B12" s="103" t="s">
        <v>106</v>
      </c>
      <c r="C12" s="6">
        <v>0</v>
      </c>
    </row>
    <row r="13" spans="1:9" x14ac:dyDescent="0.2">
      <c r="A13" s="12" t="s">
        <v>252</v>
      </c>
      <c r="B13" s="79" t="s">
        <v>32</v>
      </c>
      <c r="C13" s="50">
        <f>SUM(C7:C12)</f>
        <v>0</v>
      </c>
    </row>
    <row r="14" spans="1:9" x14ac:dyDescent="0.2">
      <c r="A14" s="12"/>
      <c r="B14" s="5"/>
      <c r="C14" s="8"/>
    </row>
    <row r="15" spans="1:9" x14ac:dyDescent="0.2">
      <c r="A15" s="12">
        <v>2</v>
      </c>
      <c r="B15" s="9" t="s">
        <v>488</v>
      </c>
      <c r="C15" s="97">
        <f>Table_6a!G70</f>
        <v>0</v>
      </c>
    </row>
    <row r="16" spans="1:9" x14ac:dyDescent="0.2">
      <c r="A16" s="12"/>
      <c r="B16" s="5"/>
      <c r="C16" s="8"/>
    </row>
    <row r="17" spans="1:9" x14ac:dyDescent="0.2">
      <c r="A17" s="12">
        <v>3</v>
      </c>
      <c r="B17" s="355" t="s">
        <v>57</v>
      </c>
      <c r="C17" s="36"/>
    </row>
    <row r="18" spans="1:9" x14ac:dyDescent="0.2">
      <c r="A18" s="12" t="s">
        <v>264</v>
      </c>
      <c r="B18" s="103" t="s">
        <v>27</v>
      </c>
      <c r="C18" s="180"/>
    </row>
    <row r="19" spans="1:9" x14ac:dyDescent="0.2">
      <c r="A19" s="12" t="s">
        <v>157</v>
      </c>
      <c r="B19" s="104" t="s">
        <v>0</v>
      </c>
      <c r="C19" s="97">
        <f>Table_5a!C62</f>
        <v>0</v>
      </c>
      <c r="I19" s="4"/>
    </row>
    <row r="20" spans="1:9" x14ac:dyDescent="0.2">
      <c r="A20" s="12" t="s">
        <v>158</v>
      </c>
      <c r="B20" s="104" t="s">
        <v>164</v>
      </c>
      <c r="C20" s="97">
        <f>Table_5a!D62</f>
        <v>0</v>
      </c>
      <c r="I20" s="4"/>
    </row>
    <row r="21" spans="1:9" x14ac:dyDescent="0.2">
      <c r="A21" s="12" t="s">
        <v>159</v>
      </c>
      <c r="B21" s="104" t="s">
        <v>165</v>
      </c>
      <c r="C21" s="97">
        <f>Table_5a!E62</f>
        <v>0</v>
      </c>
      <c r="I21" s="4"/>
    </row>
    <row r="22" spans="1:9" x14ac:dyDescent="0.2">
      <c r="A22" s="12" t="s">
        <v>160</v>
      </c>
      <c r="B22" s="104" t="s">
        <v>1</v>
      </c>
      <c r="C22" s="97">
        <f>Table_5a!F62</f>
        <v>0</v>
      </c>
      <c r="I22" s="4"/>
    </row>
    <row r="23" spans="1:9" x14ac:dyDescent="0.2">
      <c r="A23" s="12" t="s">
        <v>161</v>
      </c>
      <c r="B23" s="104" t="s">
        <v>2</v>
      </c>
      <c r="C23" s="97">
        <f>Table_5a!G62</f>
        <v>0</v>
      </c>
      <c r="I23" s="4"/>
    </row>
    <row r="24" spans="1:9" x14ac:dyDescent="0.2">
      <c r="A24" s="12" t="s">
        <v>162</v>
      </c>
      <c r="B24" s="104" t="s">
        <v>3</v>
      </c>
      <c r="C24" s="97">
        <f>Table_5a!H62</f>
        <v>0</v>
      </c>
      <c r="I24" s="4"/>
    </row>
    <row r="25" spans="1:9" x14ac:dyDescent="0.2">
      <c r="A25" s="12" t="s">
        <v>163</v>
      </c>
      <c r="B25" s="104" t="s">
        <v>4</v>
      </c>
      <c r="C25" s="97">
        <f>Table_5a!I62</f>
        <v>0</v>
      </c>
      <c r="I25" s="4"/>
    </row>
    <row r="26" spans="1:9" x14ac:dyDescent="0.2">
      <c r="A26" s="12" t="s">
        <v>142</v>
      </c>
      <c r="B26" s="104" t="s">
        <v>5</v>
      </c>
      <c r="C26" s="97">
        <f>Table_5a!J62</f>
        <v>0</v>
      </c>
      <c r="I26" s="4"/>
    </row>
    <row r="27" spans="1:9" x14ac:dyDescent="0.2">
      <c r="A27" s="12" t="s">
        <v>141</v>
      </c>
      <c r="B27" s="102" t="s">
        <v>6</v>
      </c>
      <c r="C27" s="50">
        <f>SUM(C19:C26)</f>
        <v>0</v>
      </c>
      <c r="I27" s="4"/>
    </row>
    <row r="28" spans="1:9" x14ac:dyDescent="0.2">
      <c r="A28" s="12" t="s">
        <v>47</v>
      </c>
      <c r="B28" s="103" t="s">
        <v>143</v>
      </c>
      <c r="C28" s="97">
        <f>Table_5b!D65</f>
        <v>0</v>
      </c>
      <c r="I28" s="4"/>
    </row>
    <row r="29" spans="1:9" x14ac:dyDescent="0.2">
      <c r="A29" s="12" t="s">
        <v>48</v>
      </c>
      <c r="B29" s="103" t="s">
        <v>144</v>
      </c>
      <c r="C29" s="97">
        <f>Table_5b!E65</f>
        <v>0</v>
      </c>
      <c r="I29" s="4"/>
    </row>
    <row r="30" spans="1:9" x14ac:dyDescent="0.2">
      <c r="A30" s="194" t="s">
        <v>869</v>
      </c>
      <c r="B30" s="420" t="s">
        <v>145</v>
      </c>
      <c r="C30" s="97">
        <f>Table_5b!F65</f>
        <v>0</v>
      </c>
      <c r="I30" s="4"/>
    </row>
    <row r="31" spans="1:9" x14ac:dyDescent="0.2">
      <c r="A31" s="194" t="s">
        <v>870</v>
      </c>
      <c r="B31" s="420" t="s">
        <v>860</v>
      </c>
      <c r="C31" s="418">
        <f>Table_5b!G65</f>
        <v>0</v>
      </c>
      <c r="I31" s="4"/>
    </row>
    <row r="32" spans="1:9" x14ac:dyDescent="0.2">
      <c r="A32" s="12" t="s">
        <v>267</v>
      </c>
      <c r="B32" s="103" t="s">
        <v>107</v>
      </c>
      <c r="C32" s="97">
        <f>Table_5b!H65</f>
        <v>0</v>
      </c>
      <c r="I32" s="4"/>
    </row>
    <row r="33" spans="1:9" x14ac:dyDescent="0.2">
      <c r="A33" s="12" t="s">
        <v>268</v>
      </c>
      <c r="B33" s="103" t="s">
        <v>121</v>
      </c>
      <c r="C33" s="97">
        <f>Table_5b!I65</f>
        <v>0</v>
      </c>
      <c r="I33" s="4"/>
    </row>
    <row r="34" spans="1:9" x14ac:dyDescent="0.2">
      <c r="A34" s="12" t="s">
        <v>49</v>
      </c>
      <c r="B34" s="103" t="s">
        <v>146</v>
      </c>
      <c r="C34" s="97">
        <f>Table_5b!J65</f>
        <v>0</v>
      </c>
      <c r="I34" s="4"/>
    </row>
    <row r="35" spans="1:9" x14ac:dyDescent="0.2">
      <c r="A35" s="12" t="s">
        <v>50</v>
      </c>
      <c r="B35" s="103" t="s">
        <v>25</v>
      </c>
      <c r="C35" s="97">
        <f>Table_5b!K65</f>
        <v>0</v>
      </c>
    </row>
    <row r="36" spans="1:9" x14ac:dyDescent="0.2">
      <c r="A36" s="12" t="s">
        <v>51</v>
      </c>
      <c r="B36" s="103" t="s">
        <v>108</v>
      </c>
      <c r="C36" s="97">
        <f>Table_5b!L65</f>
        <v>0</v>
      </c>
      <c r="I36" s="4"/>
    </row>
    <row r="37" spans="1:9" x14ac:dyDescent="0.2">
      <c r="A37" s="12" t="s">
        <v>52</v>
      </c>
      <c r="B37" s="103" t="s">
        <v>147</v>
      </c>
      <c r="C37" s="97">
        <f>Table_5b!M65</f>
        <v>0</v>
      </c>
    </row>
    <row r="38" spans="1:9" x14ac:dyDescent="0.2">
      <c r="A38" s="12" t="s">
        <v>53</v>
      </c>
      <c r="B38" s="103" t="s">
        <v>26</v>
      </c>
      <c r="C38" s="97">
        <f>Table_5b!N65</f>
        <v>0</v>
      </c>
      <c r="I38" s="4"/>
    </row>
    <row r="39" spans="1:9" x14ac:dyDescent="0.2">
      <c r="A39" s="12" t="s">
        <v>54</v>
      </c>
      <c r="B39" s="103" t="s">
        <v>148</v>
      </c>
      <c r="C39" s="97">
        <f>Table_5b!O65</f>
        <v>0</v>
      </c>
      <c r="I39" s="4"/>
    </row>
    <row r="40" spans="1:9" x14ac:dyDescent="0.2">
      <c r="A40" s="12" t="s">
        <v>295</v>
      </c>
      <c r="B40" s="103" t="s">
        <v>109</v>
      </c>
      <c r="C40" s="97">
        <f>Table_5b!P65</f>
        <v>0</v>
      </c>
      <c r="I40" s="4"/>
    </row>
    <row r="41" spans="1:9" x14ac:dyDescent="0.2">
      <c r="A41" s="12" t="s">
        <v>37</v>
      </c>
      <c r="B41" s="79" t="s">
        <v>484</v>
      </c>
      <c r="C41" s="50">
        <f>SUM(C27:C40)</f>
        <v>0</v>
      </c>
      <c r="I41" s="4"/>
    </row>
    <row r="42" spans="1:9" x14ac:dyDescent="0.2">
      <c r="A42" s="12"/>
      <c r="B42" s="5"/>
      <c r="C42" s="8"/>
      <c r="I42" s="4"/>
    </row>
    <row r="43" spans="1:9" x14ac:dyDescent="0.2">
      <c r="A43" s="12">
        <v>4</v>
      </c>
      <c r="B43" s="355" t="s">
        <v>58</v>
      </c>
      <c r="C43" s="36"/>
      <c r="I43" s="4"/>
    </row>
    <row r="44" spans="1:9" x14ac:dyDescent="0.2">
      <c r="A44" s="12" t="s">
        <v>276</v>
      </c>
      <c r="B44" s="103" t="s">
        <v>110</v>
      </c>
      <c r="C44" s="8"/>
    </row>
    <row r="45" spans="1:9" x14ac:dyDescent="0.2">
      <c r="A45" s="12" t="s">
        <v>271</v>
      </c>
      <c r="B45" s="104" t="s">
        <v>489</v>
      </c>
      <c r="C45" s="6">
        <v>0</v>
      </c>
      <c r="I45" s="4"/>
    </row>
    <row r="46" spans="1:9" x14ac:dyDescent="0.2">
      <c r="A46" s="12" t="s">
        <v>272</v>
      </c>
      <c r="B46" s="104" t="s">
        <v>243</v>
      </c>
      <c r="C46" s="6">
        <v>0</v>
      </c>
    </row>
    <row r="47" spans="1:9" x14ac:dyDescent="0.2">
      <c r="A47" s="12" t="s">
        <v>273</v>
      </c>
      <c r="B47" s="102" t="s">
        <v>111</v>
      </c>
      <c r="C47" s="50">
        <f>SUM(C45:C46)</f>
        <v>0</v>
      </c>
      <c r="I47" s="4"/>
    </row>
    <row r="48" spans="1:9" x14ac:dyDescent="0.2">
      <c r="A48" s="12" t="s">
        <v>277</v>
      </c>
      <c r="B48" s="103" t="s">
        <v>112</v>
      </c>
      <c r="C48" s="6">
        <v>0</v>
      </c>
    </row>
    <row r="49" spans="1:9" x14ac:dyDescent="0.2">
      <c r="A49" s="12" t="s">
        <v>278</v>
      </c>
      <c r="B49" s="103" t="s">
        <v>113</v>
      </c>
      <c r="C49" s="6">
        <v>0</v>
      </c>
      <c r="I49" s="4"/>
    </row>
    <row r="50" spans="1:9" x14ac:dyDescent="0.2">
      <c r="A50" s="12" t="s">
        <v>279</v>
      </c>
      <c r="B50" s="103" t="s">
        <v>114</v>
      </c>
      <c r="C50" s="6">
        <v>0</v>
      </c>
      <c r="I50" s="4"/>
    </row>
    <row r="51" spans="1:9" x14ac:dyDescent="0.2">
      <c r="A51" s="12" t="s">
        <v>288</v>
      </c>
      <c r="B51" s="103" t="s">
        <v>115</v>
      </c>
      <c r="C51" s="6">
        <v>0</v>
      </c>
      <c r="I51" s="4"/>
    </row>
    <row r="52" spans="1:9" x14ac:dyDescent="0.2">
      <c r="A52" s="12" t="s">
        <v>289</v>
      </c>
      <c r="B52" s="103" t="s">
        <v>116</v>
      </c>
      <c r="C52" s="6">
        <v>0</v>
      </c>
      <c r="I52" s="4"/>
    </row>
    <row r="53" spans="1:9" x14ac:dyDescent="0.2">
      <c r="A53" s="12" t="s">
        <v>290</v>
      </c>
      <c r="B53" s="103" t="s">
        <v>117</v>
      </c>
      <c r="C53" s="6">
        <v>0</v>
      </c>
      <c r="I53" s="4"/>
    </row>
    <row r="54" spans="1:9" x14ac:dyDescent="0.2">
      <c r="A54" s="12" t="s">
        <v>291</v>
      </c>
      <c r="B54" s="79" t="s">
        <v>31</v>
      </c>
      <c r="C54" s="50">
        <f>SUM(C47:C53)</f>
        <v>0</v>
      </c>
      <c r="I54" s="4"/>
    </row>
    <row r="55" spans="1:9" x14ac:dyDescent="0.2">
      <c r="A55" s="12"/>
      <c r="B55" s="5"/>
      <c r="C55" s="8"/>
      <c r="I55" s="4"/>
    </row>
    <row r="56" spans="1:9" x14ac:dyDescent="0.2">
      <c r="A56" s="12">
        <v>5</v>
      </c>
      <c r="B56" s="7" t="s">
        <v>514</v>
      </c>
      <c r="C56" s="6">
        <v>0</v>
      </c>
      <c r="I56" s="4"/>
    </row>
    <row r="57" spans="1:9" x14ac:dyDescent="0.2">
      <c r="A57" s="12"/>
      <c r="B57" s="5"/>
      <c r="C57" s="8"/>
      <c r="I57" s="4"/>
    </row>
    <row r="58" spans="1:9" x14ac:dyDescent="0.2">
      <c r="A58" s="12">
        <v>6</v>
      </c>
      <c r="B58" s="79" t="s">
        <v>30</v>
      </c>
      <c r="C58" s="50">
        <f>+C13+C15+C41+C54+C56</f>
        <v>0</v>
      </c>
      <c r="I58" s="4"/>
    </row>
    <row r="59" spans="1:9" x14ac:dyDescent="0.2">
      <c r="A59" s="12"/>
      <c r="B59" s="5"/>
      <c r="C59" s="8"/>
      <c r="I59" s="4"/>
    </row>
    <row r="60" spans="1:9" ht="25.5" x14ac:dyDescent="0.2">
      <c r="A60" s="12">
        <v>7</v>
      </c>
      <c r="B60" s="400" t="s">
        <v>832</v>
      </c>
      <c r="C60" s="6">
        <v>0</v>
      </c>
    </row>
    <row r="61" spans="1:9" ht="12.75" customHeight="1" x14ac:dyDescent="0.2">
      <c r="A61" s="12"/>
      <c r="B61" s="52"/>
      <c r="C61" s="8"/>
    </row>
    <row r="62" spans="1:9" ht="25.5" x14ac:dyDescent="0.2">
      <c r="A62" s="12">
        <v>8</v>
      </c>
      <c r="B62" s="404" t="s">
        <v>843</v>
      </c>
      <c r="C62" s="50">
        <f>+C58+C60</f>
        <v>0</v>
      </c>
    </row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5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5.75" customHeight="1" x14ac:dyDescent="0.2"/>
    <row r="107" ht="15" customHeight="1" x14ac:dyDescent="0.2"/>
    <row r="108" ht="12.75" customHeight="1" x14ac:dyDescent="0.2"/>
    <row r="109" ht="12.75" customHeight="1" x14ac:dyDescent="0.2"/>
    <row r="110" ht="12.75" customHeight="1" x14ac:dyDescent="0.2"/>
  </sheetData>
  <sheetProtection algorithmName="SHA-512" hashValue="7iFiphyQVo+cIjfAYZHkGteNOFr8+p0BfGs5ExqFQDqQUIepnJxJIaBLI9Pf8fAWgvCj1d9stS0KYWyEzWX4aQ==" saltValue="0/cAUOwfGx59s5+2IfVdjw==" spinCount="100000" sheet="1" objects="1" scenarios="1"/>
  <phoneticPr fontId="19" type="noConversion"/>
  <conditionalFormatting sqref="O89">
    <cfRule type="expression" dxfId="1" priority="1" stopIfTrue="1">
      <formula>SUM(#REF!)=0</formula>
    </cfRule>
  </conditionalFormatting>
  <dataValidations count="2">
    <dataValidation type="whole" operator="greaterThan" allowBlank="1" showInputMessage="1" showErrorMessage="1" errorTitle="Whole numbers only allowed" error="All monies should be independently rounded to the nearest £1,000." sqref="C7:C12 C45:C46 C48:C53 C56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C6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V155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2" width="17.7109375" style="1" customWidth="1"/>
    <col min="13" max="19" width="9.85546875" style="1"/>
    <col min="20" max="20" width="15.5703125" style="1" customWidth="1"/>
    <col min="21" max="16384" width="9.85546875" style="1"/>
  </cols>
  <sheetData>
    <row r="1" spans="1:10" ht="15.75" x14ac:dyDescent="0.25">
      <c r="A1" s="41" t="s">
        <v>138</v>
      </c>
      <c r="B1" s="42"/>
      <c r="C1" s="479" t="s">
        <v>36</v>
      </c>
      <c r="D1" s="486"/>
      <c r="E1" s="486"/>
      <c r="F1" s="486"/>
      <c r="G1" s="486"/>
      <c r="H1" s="486"/>
      <c r="I1" s="487"/>
      <c r="J1" s="4"/>
    </row>
    <row r="2" spans="1:10" ht="15.75" x14ac:dyDescent="0.25">
      <c r="A2" s="38"/>
      <c r="B2" s="43"/>
      <c r="C2" s="91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3">
        <v>7</v>
      </c>
      <c r="J2" s="4"/>
    </row>
    <row r="3" spans="1:10" ht="15.75" x14ac:dyDescent="0.25">
      <c r="A3" s="38"/>
      <c r="B3" s="43"/>
      <c r="C3" s="481" t="s">
        <v>526</v>
      </c>
      <c r="D3" s="481" t="s">
        <v>527</v>
      </c>
      <c r="E3" s="481" t="s">
        <v>528</v>
      </c>
      <c r="F3" s="481" t="s">
        <v>62</v>
      </c>
      <c r="G3" s="481" t="s">
        <v>186</v>
      </c>
      <c r="H3" s="481" t="s">
        <v>63</v>
      </c>
      <c r="I3" s="481" t="s">
        <v>462</v>
      </c>
      <c r="J3" s="4"/>
    </row>
    <row r="4" spans="1:10" ht="15.75" x14ac:dyDescent="0.25">
      <c r="A4" s="38"/>
      <c r="B4" s="43"/>
      <c r="C4" s="488"/>
      <c r="D4" s="488"/>
      <c r="E4" s="488"/>
      <c r="F4" s="488"/>
      <c r="G4" s="488"/>
      <c r="H4" s="488"/>
      <c r="I4" s="491"/>
      <c r="J4" s="4"/>
    </row>
    <row r="5" spans="1:10" ht="15.75" x14ac:dyDescent="0.25">
      <c r="A5" s="38"/>
      <c r="B5" s="81"/>
      <c r="C5" s="488"/>
      <c r="D5" s="488"/>
      <c r="E5" s="488"/>
      <c r="F5" s="488"/>
      <c r="G5" s="488"/>
      <c r="H5" s="488"/>
      <c r="I5" s="491"/>
    </row>
    <row r="6" spans="1:10" ht="15.75" customHeight="1" x14ac:dyDescent="0.25">
      <c r="A6" s="39"/>
      <c r="B6" s="44" t="s">
        <v>246</v>
      </c>
      <c r="C6" s="51" t="s">
        <v>170</v>
      </c>
      <c r="D6" s="51" t="s">
        <v>170</v>
      </c>
      <c r="E6" s="51" t="s">
        <v>170</v>
      </c>
      <c r="F6" s="51" t="s">
        <v>170</v>
      </c>
      <c r="G6" s="51" t="s">
        <v>170</v>
      </c>
      <c r="H6" s="51" t="s">
        <v>170</v>
      </c>
      <c r="I6" s="51" t="s">
        <v>170</v>
      </c>
    </row>
    <row r="7" spans="1:10" x14ac:dyDescent="0.2">
      <c r="A7" s="12">
        <v>1</v>
      </c>
      <c r="B7" s="355" t="s">
        <v>508</v>
      </c>
      <c r="C7" s="35"/>
      <c r="D7" s="35"/>
      <c r="E7" s="35"/>
      <c r="F7" s="35"/>
      <c r="G7" s="35"/>
      <c r="H7" s="35"/>
      <c r="I7" s="35"/>
    </row>
    <row r="8" spans="1:10" x14ac:dyDescent="0.2">
      <c r="A8" s="12"/>
      <c r="B8" s="103" t="s">
        <v>680</v>
      </c>
      <c r="C8" s="6">
        <v>0</v>
      </c>
      <c r="D8" s="6">
        <v>0</v>
      </c>
      <c r="E8" s="97">
        <f t="shared" ref="E8:E53" si="0">SUM(C8:D8)</f>
        <v>0</v>
      </c>
      <c r="F8" s="6">
        <v>0</v>
      </c>
      <c r="G8" s="6">
        <v>0</v>
      </c>
      <c r="H8" s="48" t="s">
        <v>247</v>
      </c>
      <c r="I8" s="97">
        <f t="shared" ref="I8:I53" si="1">SUM(E8:G8)</f>
        <v>0</v>
      </c>
    </row>
    <row r="9" spans="1:10" x14ac:dyDescent="0.2">
      <c r="A9" s="12"/>
      <c r="B9" s="103" t="s">
        <v>681</v>
      </c>
      <c r="C9" s="6">
        <v>0</v>
      </c>
      <c r="D9" s="6">
        <v>0</v>
      </c>
      <c r="E9" s="97">
        <f t="shared" si="0"/>
        <v>0</v>
      </c>
      <c r="F9" s="6">
        <v>0</v>
      </c>
      <c r="G9" s="6">
        <v>0</v>
      </c>
      <c r="H9" s="48" t="s">
        <v>247</v>
      </c>
      <c r="I9" s="97">
        <f t="shared" si="1"/>
        <v>0</v>
      </c>
    </row>
    <row r="10" spans="1:10" x14ac:dyDescent="0.2">
      <c r="A10" s="12"/>
      <c r="B10" s="103" t="s">
        <v>682</v>
      </c>
      <c r="C10" s="6">
        <v>0</v>
      </c>
      <c r="D10" s="6">
        <v>0</v>
      </c>
      <c r="E10" s="97">
        <f t="shared" si="0"/>
        <v>0</v>
      </c>
      <c r="F10" s="6">
        <v>0</v>
      </c>
      <c r="G10" s="6">
        <v>0</v>
      </c>
      <c r="H10" s="48" t="s">
        <v>247</v>
      </c>
      <c r="I10" s="97">
        <f t="shared" si="1"/>
        <v>0</v>
      </c>
    </row>
    <row r="11" spans="1:10" x14ac:dyDescent="0.2">
      <c r="A11" s="12"/>
      <c r="B11" s="103" t="s">
        <v>683</v>
      </c>
      <c r="C11" s="6">
        <v>0</v>
      </c>
      <c r="D11" s="6">
        <v>0</v>
      </c>
      <c r="E11" s="97">
        <f t="shared" si="0"/>
        <v>0</v>
      </c>
      <c r="F11" s="6">
        <v>0</v>
      </c>
      <c r="G11" s="6">
        <v>0</v>
      </c>
      <c r="H11" s="48" t="s">
        <v>247</v>
      </c>
      <c r="I11" s="97">
        <f t="shared" si="1"/>
        <v>0</v>
      </c>
    </row>
    <row r="12" spans="1:10" x14ac:dyDescent="0.2">
      <c r="A12" s="12"/>
      <c r="B12" s="103" t="s">
        <v>684</v>
      </c>
      <c r="C12" s="6">
        <v>0</v>
      </c>
      <c r="D12" s="6">
        <v>0</v>
      </c>
      <c r="E12" s="97">
        <f t="shared" si="0"/>
        <v>0</v>
      </c>
      <c r="F12" s="6">
        <v>0</v>
      </c>
      <c r="G12" s="6">
        <v>0</v>
      </c>
      <c r="H12" s="48" t="s">
        <v>247</v>
      </c>
      <c r="I12" s="97">
        <f t="shared" si="1"/>
        <v>0</v>
      </c>
    </row>
    <row r="13" spans="1:10" x14ac:dyDescent="0.2">
      <c r="A13" s="12"/>
      <c r="B13" s="103" t="s">
        <v>685</v>
      </c>
      <c r="C13" s="6">
        <v>0</v>
      </c>
      <c r="D13" s="6">
        <v>0</v>
      </c>
      <c r="E13" s="97">
        <f t="shared" si="0"/>
        <v>0</v>
      </c>
      <c r="F13" s="6">
        <v>0</v>
      </c>
      <c r="G13" s="6">
        <v>0</v>
      </c>
      <c r="H13" s="48" t="s">
        <v>247</v>
      </c>
      <c r="I13" s="97">
        <f t="shared" si="1"/>
        <v>0</v>
      </c>
    </row>
    <row r="14" spans="1:10" ht="12.75" customHeight="1" x14ac:dyDescent="0.2">
      <c r="A14" s="12"/>
      <c r="B14" s="103" t="s">
        <v>686</v>
      </c>
      <c r="C14" s="6">
        <v>0</v>
      </c>
      <c r="D14" s="6">
        <v>0</v>
      </c>
      <c r="E14" s="97">
        <f t="shared" si="0"/>
        <v>0</v>
      </c>
      <c r="F14" s="6">
        <v>0</v>
      </c>
      <c r="G14" s="6">
        <v>0</v>
      </c>
      <c r="H14" s="48" t="s">
        <v>247</v>
      </c>
      <c r="I14" s="97">
        <f t="shared" si="1"/>
        <v>0</v>
      </c>
    </row>
    <row r="15" spans="1:10" ht="12.75" customHeight="1" x14ac:dyDescent="0.2">
      <c r="A15" s="12"/>
      <c r="B15" s="103" t="s">
        <v>687</v>
      </c>
      <c r="C15" s="6">
        <v>0</v>
      </c>
      <c r="D15" s="6">
        <v>0</v>
      </c>
      <c r="E15" s="97">
        <f t="shared" si="0"/>
        <v>0</v>
      </c>
      <c r="F15" s="6">
        <v>0</v>
      </c>
      <c r="G15" s="6">
        <v>0</v>
      </c>
      <c r="H15" s="48" t="s">
        <v>247</v>
      </c>
      <c r="I15" s="97">
        <f t="shared" si="1"/>
        <v>0</v>
      </c>
    </row>
    <row r="16" spans="1:10" ht="12.75" customHeight="1" x14ac:dyDescent="0.2">
      <c r="A16" s="12"/>
      <c r="B16" s="103" t="s">
        <v>688</v>
      </c>
      <c r="C16" s="6">
        <v>0</v>
      </c>
      <c r="D16" s="6">
        <v>0</v>
      </c>
      <c r="E16" s="97">
        <f t="shared" si="0"/>
        <v>0</v>
      </c>
      <c r="F16" s="6">
        <v>0</v>
      </c>
      <c r="G16" s="6">
        <v>0</v>
      </c>
      <c r="H16" s="48" t="s">
        <v>247</v>
      </c>
      <c r="I16" s="97">
        <f t="shared" si="1"/>
        <v>0</v>
      </c>
    </row>
    <row r="17" spans="1:9" ht="12.75" customHeight="1" x14ac:dyDescent="0.2">
      <c r="A17" s="12"/>
      <c r="B17" s="103" t="s">
        <v>689</v>
      </c>
      <c r="C17" s="6">
        <v>0</v>
      </c>
      <c r="D17" s="6">
        <v>0</v>
      </c>
      <c r="E17" s="97">
        <f t="shared" si="0"/>
        <v>0</v>
      </c>
      <c r="F17" s="6">
        <v>0</v>
      </c>
      <c r="G17" s="6">
        <v>0</v>
      </c>
      <c r="H17" s="48" t="s">
        <v>247</v>
      </c>
      <c r="I17" s="97">
        <f t="shared" si="1"/>
        <v>0</v>
      </c>
    </row>
    <row r="18" spans="1:9" x14ac:dyDescent="0.2">
      <c r="A18" s="12"/>
      <c r="B18" s="103" t="s">
        <v>690</v>
      </c>
      <c r="C18" s="6">
        <v>0</v>
      </c>
      <c r="D18" s="6">
        <v>0</v>
      </c>
      <c r="E18" s="97">
        <f t="shared" si="0"/>
        <v>0</v>
      </c>
      <c r="F18" s="6">
        <v>0</v>
      </c>
      <c r="G18" s="6">
        <v>0</v>
      </c>
      <c r="H18" s="48" t="s">
        <v>247</v>
      </c>
      <c r="I18" s="97">
        <f t="shared" si="1"/>
        <v>0</v>
      </c>
    </row>
    <row r="19" spans="1:9" x14ac:dyDescent="0.2">
      <c r="A19" s="12"/>
      <c r="B19" s="103" t="s">
        <v>691</v>
      </c>
      <c r="C19" s="6">
        <v>0</v>
      </c>
      <c r="D19" s="6">
        <v>0</v>
      </c>
      <c r="E19" s="97">
        <f t="shared" si="0"/>
        <v>0</v>
      </c>
      <c r="F19" s="6">
        <v>0</v>
      </c>
      <c r="G19" s="6">
        <v>0</v>
      </c>
      <c r="H19" s="48" t="s">
        <v>247</v>
      </c>
      <c r="I19" s="97">
        <f t="shared" si="1"/>
        <v>0</v>
      </c>
    </row>
    <row r="20" spans="1:9" x14ac:dyDescent="0.2">
      <c r="A20" s="12"/>
      <c r="B20" s="103" t="s">
        <v>692</v>
      </c>
      <c r="C20" s="6">
        <v>0</v>
      </c>
      <c r="D20" s="6">
        <v>0</v>
      </c>
      <c r="E20" s="97">
        <f t="shared" si="0"/>
        <v>0</v>
      </c>
      <c r="F20" s="6">
        <v>0</v>
      </c>
      <c r="G20" s="6">
        <v>0</v>
      </c>
      <c r="H20" s="48" t="s">
        <v>247</v>
      </c>
      <c r="I20" s="97">
        <f t="shared" si="1"/>
        <v>0</v>
      </c>
    </row>
    <row r="21" spans="1:9" x14ac:dyDescent="0.2">
      <c r="A21" s="12"/>
      <c r="B21" s="103" t="s">
        <v>693</v>
      </c>
      <c r="C21" s="6">
        <v>0</v>
      </c>
      <c r="D21" s="6">
        <v>0</v>
      </c>
      <c r="E21" s="97">
        <f t="shared" si="0"/>
        <v>0</v>
      </c>
      <c r="F21" s="6">
        <v>0</v>
      </c>
      <c r="G21" s="6">
        <v>0</v>
      </c>
      <c r="H21" s="48" t="s">
        <v>247</v>
      </c>
      <c r="I21" s="97">
        <f t="shared" si="1"/>
        <v>0</v>
      </c>
    </row>
    <row r="22" spans="1:9" ht="12.75" customHeight="1" x14ac:dyDescent="0.2">
      <c r="A22" s="12"/>
      <c r="B22" s="103" t="s">
        <v>694</v>
      </c>
      <c r="C22" s="6">
        <v>0</v>
      </c>
      <c r="D22" s="6">
        <v>0</v>
      </c>
      <c r="E22" s="97">
        <f t="shared" si="0"/>
        <v>0</v>
      </c>
      <c r="F22" s="6">
        <v>0</v>
      </c>
      <c r="G22" s="6">
        <v>0</v>
      </c>
      <c r="H22" s="48" t="s">
        <v>247</v>
      </c>
      <c r="I22" s="97">
        <f t="shared" si="1"/>
        <v>0</v>
      </c>
    </row>
    <row r="23" spans="1:9" ht="12.75" customHeight="1" x14ac:dyDescent="0.2">
      <c r="A23" s="12"/>
      <c r="B23" s="103" t="s">
        <v>695</v>
      </c>
      <c r="C23" s="6">
        <v>0</v>
      </c>
      <c r="D23" s="6">
        <v>0</v>
      </c>
      <c r="E23" s="97">
        <f t="shared" si="0"/>
        <v>0</v>
      </c>
      <c r="F23" s="6">
        <v>0</v>
      </c>
      <c r="G23" s="6">
        <v>0</v>
      </c>
      <c r="H23" s="48" t="s">
        <v>247</v>
      </c>
      <c r="I23" s="97">
        <f t="shared" si="1"/>
        <v>0</v>
      </c>
    </row>
    <row r="24" spans="1:9" ht="12.75" customHeight="1" x14ac:dyDescent="0.2">
      <c r="A24" s="12"/>
      <c r="B24" s="103" t="s">
        <v>696</v>
      </c>
      <c r="C24" s="6">
        <v>0</v>
      </c>
      <c r="D24" s="6">
        <v>0</v>
      </c>
      <c r="E24" s="97">
        <f t="shared" ref="E24:E34" si="2">SUM(C24:D24)</f>
        <v>0</v>
      </c>
      <c r="F24" s="6">
        <v>0</v>
      </c>
      <c r="G24" s="6">
        <v>0</v>
      </c>
      <c r="H24" s="48" t="s">
        <v>247</v>
      </c>
      <c r="I24" s="97">
        <f t="shared" ref="I24:I34" si="3">SUM(E24:G24)</f>
        <v>0</v>
      </c>
    </row>
    <row r="25" spans="1:9" ht="12.75" customHeight="1" x14ac:dyDescent="0.2">
      <c r="A25" s="12"/>
      <c r="B25" s="103" t="s">
        <v>697</v>
      </c>
      <c r="C25" s="6">
        <v>0</v>
      </c>
      <c r="D25" s="6">
        <v>0</v>
      </c>
      <c r="E25" s="97">
        <f t="shared" si="2"/>
        <v>0</v>
      </c>
      <c r="F25" s="6">
        <v>0</v>
      </c>
      <c r="G25" s="6">
        <v>0</v>
      </c>
      <c r="H25" s="48" t="s">
        <v>247</v>
      </c>
      <c r="I25" s="97">
        <f t="shared" si="3"/>
        <v>0</v>
      </c>
    </row>
    <row r="26" spans="1:9" ht="12.75" customHeight="1" x14ac:dyDescent="0.2">
      <c r="A26" s="12"/>
      <c r="B26" s="103" t="s">
        <v>698</v>
      </c>
      <c r="C26" s="6">
        <v>0</v>
      </c>
      <c r="D26" s="6">
        <v>0</v>
      </c>
      <c r="E26" s="97">
        <f t="shared" si="2"/>
        <v>0</v>
      </c>
      <c r="F26" s="6">
        <v>0</v>
      </c>
      <c r="G26" s="6">
        <v>0</v>
      </c>
      <c r="H26" s="48" t="s">
        <v>247</v>
      </c>
      <c r="I26" s="97">
        <f t="shared" si="3"/>
        <v>0</v>
      </c>
    </row>
    <row r="27" spans="1:9" ht="12.75" customHeight="1" x14ac:dyDescent="0.2">
      <c r="A27" s="12"/>
      <c r="B27" s="103" t="s">
        <v>699</v>
      </c>
      <c r="C27" s="6">
        <v>0</v>
      </c>
      <c r="D27" s="6">
        <v>0</v>
      </c>
      <c r="E27" s="97">
        <f t="shared" si="2"/>
        <v>0</v>
      </c>
      <c r="F27" s="6">
        <v>0</v>
      </c>
      <c r="G27" s="6">
        <v>0</v>
      </c>
      <c r="H27" s="48" t="s">
        <v>247</v>
      </c>
      <c r="I27" s="97">
        <f t="shared" si="3"/>
        <v>0</v>
      </c>
    </row>
    <row r="28" spans="1:9" ht="12.75" customHeight="1" x14ac:dyDescent="0.2">
      <c r="A28" s="12"/>
      <c r="B28" s="103" t="s">
        <v>700</v>
      </c>
      <c r="C28" s="6">
        <v>0</v>
      </c>
      <c r="D28" s="6">
        <v>0</v>
      </c>
      <c r="E28" s="97">
        <f t="shared" si="2"/>
        <v>0</v>
      </c>
      <c r="F28" s="6">
        <v>0</v>
      </c>
      <c r="G28" s="6">
        <v>0</v>
      </c>
      <c r="H28" s="48" t="s">
        <v>247</v>
      </c>
      <c r="I28" s="97">
        <f t="shared" si="3"/>
        <v>0</v>
      </c>
    </row>
    <row r="29" spans="1:9" ht="12.75" customHeight="1" x14ac:dyDescent="0.2">
      <c r="A29" s="12"/>
      <c r="B29" s="103" t="s">
        <v>701</v>
      </c>
      <c r="C29" s="6">
        <v>0</v>
      </c>
      <c r="D29" s="6">
        <v>0</v>
      </c>
      <c r="E29" s="97">
        <f t="shared" si="2"/>
        <v>0</v>
      </c>
      <c r="F29" s="6">
        <v>0</v>
      </c>
      <c r="G29" s="6">
        <v>0</v>
      </c>
      <c r="H29" s="48" t="s">
        <v>247</v>
      </c>
      <c r="I29" s="97">
        <f t="shared" si="3"/>
        <v>0</v>
      </c>
    </row>
    <row r="30" spans="1:9" ht="12.75" customHeight="1" x14ac:dyDescent="0.2">
      <c r="A30" s="12"/>
      <c r="B30" s="103" t="s">
        <v>702</v>
      </c>
      <c r="C30" s="6">
        <v>0</v>
      </c>
      <c r="D30" s="6">
        <v>0</v>
      </c>
      <c r="E30" s="97">
        <f t="shared" si="2"/>
        <v>0</v>
      </c>
      <c r="F30" s="6">
        <v>0</v>
      </c>
      <c r="G30" s="6">
        <v>0</v>
      </c>
      <c r="H30" s="48" t="s">
        <v>247</v>
      </c>
      <c r="I30" s="97">
        <f t="shared" si="3"/>
        <v>0</v>
      </c>
    </row>
    <row r="31" spans="1:9" ht="12.75" customHeight="1" x14ac:dyDescent="0.2">
      <c r="A31" s="12"/>
      <c r="B31" s="103" t="s">
        <v>703</v>
      </c>
      <c r="C31" s="6">
        <v>0</v>
      </c>
      <c r="D31" s="6">
        <v>0</v>
      </c>
      <c r="E31" s="97">
        <f t="shared" si="2"/>
        <v>0</v>
      </c>
      <c r="F31" s="6">
        <v>0</v>
      </c>
      <c r="G31" s="6">
        <v>0</v>
      </c>
      <c r="H31" s="48" t="s">
        <v>247</v>
      </c>
      <c r="I31" s="97">
        <f t="shared" si="3"/>
        <v>0</v>
      </c>
    </row>
    <row r="32" spans="1:9" ht="12.75" customHeight="1" x14ac:dyDescent="0.2">
      <c r="A32" s="12"/>
      <c r="B32" s="103" t="s">
        <v>704</v>
      </c>
      <c r="C32" s="6">
        <v>0</v>
      </c>
      <c r="D32" s="6">
        <v>0</v>
      </c>
      <c r="E32" s="97">
        <f t="shared" si="2"/>
        <v>0</v>
      </c>
      <c r="F32" s="6">
        <v>0</v>
      </c>
      <c r="G32" s="6">
        <v>0</v>
      </c>
      <c r="H32" s="48" t="s">
        <v>247</v>
      </c>
      <c r="I32" s="97">
        <f t="shared" si="3"/>
        <v>0</v>
      </c>
    </row>
    <row r="33" spans="1:9" ht="12.75" customHeight="1" x14ac:dyDescent="0.2">
      <c r="A33" s="12"/>
      <c r="B33" s="103" t="s">
        <v>705</v>
      </c>
      <c r="C33" s="6">
        <v>0</v>
      </c>
      <c r="D33" s="6">
        <v>0</v>
      </c>
      <c r="E33" s="97">
        <f t="shared" si="2"/>
        <v>0</v>
      </c>
      <c r="F33" s="6">
        <v>0</v>
      </c>
      <c r="G33" s="6">
        <v>0</v>
      </c>
      <c r="H33" s="48" t="s">
        <v>247</v>
      </c>
      <c r="I33" s="97">
        <f t="shared" si="3"/>
        <v>0</v>
      </c>
    </row>
    <row r="34" spans="1:9" ht="12.75" customHeight="1" x14ac:dyDescent="0.2">
      <c r="A34" s="12"/>
      <c r="B34" s="103" t="s">
        <v>706</v>
      </c>
      <c r="C34" s="6">
        <v>0</v>
      </c>
      <c r="D34" s="6">
        <v>0</v>
      </c>
      <c r="E34" s="97">
        <f t="shared" si="2"/>
        <v>0</v>
      </c>
      <c r="F34" s="6">
        <v>0</v>
      </c>
      <c r="G34" s="6">
        <v>0</v>
      </c>
      <c r="H34" s="48" t="s">
        <v>247</v>
      </c>
      <c r="I34" s="97">
        <f t="shared" si="3"/>
        <v>0</v>
      </c>
    </row>
    <row r="35" spans="1:9" ht="12.75" customHeight="1" x14ac:dyDescent="0.2">
      <c r="A35" s="12"/>
      <c r="B35" s="103" t="s">
        <v>707</v>
      </c>
      <c r="C35" s="6">
        <v>0</v>
      </c>
      <c r="D35" s="6">
        <v>0</v>
      </c>
      <c r="E35" s="97">
        <f t="shared" si="0"/>
        <v>0</v>
      </c>
      <c r="F35" s="6">
        <v>0</v>
      </c>
      <c r="G35" s="6">
        <v>0</v>
      </c>
      <c r="H35" s="48" t="s">
        <v>247</v>
      </c>
      <c r="I35" s="97">
        <f t="shared" si="1"/>
        <v>0</v>
      </c>
    </row>
    <row r="36" spans="1:9" ht="12.75" customHeight="1" x14ac:dyDescent="0.2">
      <c r="A36" s="12"/>
      <c r="B36" s="103" t="s">
        <v>708</v>
      </c>
      <c r="C36" s="6">
        <v>0</v>
      </c>
      <c r="D36" s="6">
        <v>0</v>
      </c>
      <c r="E36" s="97">
        <f t="shared" si="0"/>
        <v>0</v>
      </c>
      <c r="F36" s="6">
        <v>0</v>
      </c>
      <c r="G36" s="6">
        <v>0</v>
      </c>
      <c r="H36" s="48" t="s">
        <v>247</v>
      </c>
      <c r="I36" s="97">
        <f t="shared" si="1"/>
        <v>0</v>
      </c>
    </row>
    <row r="37" spans="1:9" ht="13.5" customHeight="1" x14ac:dyDescent="0.2">
      <c r="A37" s="12"/>
      <c r="B37" s="103" t="s">
        <v>709</v>
      </c>
      <c r="C37" s="6">
        <v>0</v>
      </c>
      <c r="D37" s="6">
        <v>0</v>
      </c>
      <c r="E37" s="97">
        <f t="shared" si="0"/>
        <v>0</v>
      </c>
      <c r="F37" s="6">
        <v>0</v>
      </c>
      <c r="G37" s="6">
        <v>0</v>
      </c>
      <c r="H37" s="48" t="s">
        <v>247</v>
      </c>
      <c r="I37" s="97">
        <f t="shared" si="1"/>
        <v>0</v>
      </c>
    </row>
    <row r="38" spans="1:9" ht="12.75" customHeight="1" x14ac:dyDescent="0.2">
      <c r="A38" s="12"/>
      <c r="B38" s="103" t="s">
        <v>710</v>
      </c>
      <c r="C38" s="6">
        <v>0</v>
      </c>
      <c r="D38" s="6">
        <v>0</v>
      </c>
      <c r="E38" s="97">
        <f t="shared" si="0"/>
        <v>0</v>
      </c>
      <c r="F38" s="6">
        <v>0</v>
      </c>
      <c r="G38" s="6">
        <v>0</v>
      </c>
      <c r="H38" s="48" t="s">
        <v>247</v>
      </c>
      <c r="I38" s="97">
        <f t="shared" si="1"/>
        <v>0</v>
      </c>
    </row>
    <row r="39" spans="1:9" ht="12.75" customHeight="1" x14ac:dyDescent="0.2">
      <c r="A39" s="12"/>
      <c r="B39" s="103" t="s">
        <v>711</v>
      </c>
      <c r="C39" s="6">
        <v>0</v>
      </c>
      <c r="D39" s="6">
        <v>0</v>
      </c>
      <c r="E39" s="97">
        <f t="shared" si="0"/>
        <v>0</v>
      </c>
      <c r="F39" s="6">
        <v>0</v>
      </c>
      <c r="G39" s="6">
        <v>0</v>
      </c>
      <c r="H39" s="48" t="s">
        <v>247</v>
      </c>
      <c r="I39" s="97">
        <f t="shared" si="1"/>
        <v>0</v>
      </c>
    </row>
    <row r="40" spans="1:9" ht="12.75" customHeight="1" x14ac:dyDescent="0.2">
      <c r="A40" s="12"/>
      <c r="B40" s="103" t="s">
        <v>712</v>
      </c>
      <c r="C40" s="6">
        <v>0</v>
      </c>
      <c r="D40" s="6">
        <v>0</v>
      </c>
      <c r="E40" s="97">
        <f t="shared" si="0"/>
        <v>0</v>
      </c>
      <c r="F40" s="6">
        <v>0</v>
      </c>
      <c r="G40" s="6">
        <v>0</v>
      </c>
      <c r="H40" s="48" t="s">
        <v>247</v>
      </c>
      <c r="I40" s="97">
        <f t="shared" si="1"/>
        <v>0</v>
      </c>
    </row>
    <row r="41" spans="1:9" ht="12.75" customHeight="1" x14ac:dyDescent="0.2">
      <c r="A41" s="12"/>
      <c r="B41" s="103" t="s">
        <v>713</v>
      </c>
      <c r="C41" s="6">
        <v>0</v>
      </c>
      <c r="D41" s="6">
        <v>0</v>
      </c>
      <c r="E41" s="97">
        <f t="shared" si="0"/>
        <v>0</v>
      </c>
      <c r="F41" s="6">
        <v>0</v>
      </c>
      <c r="G41" s="6">
        <v>0</v>
      </c>
      <c r="H41" s="48" t="s">
        <v>247</v>
      </c>
      <c r="I41" s="97">
        <f t="shared" si="1"/>
        <v>0</v>
      </c>
    </row>
    <row r="42" spans="1:9" ht="12.75" customHeight="1" x14ac:dyDescent="0.2">
      <c r="A42" s="12"/>
      <c r="B42" s="103" t="s">
        <v>714</v>
      </c>
      <c r="C42" s="6">
        <v>0</v>
      </c>
      <c r="D42" s="6">
        <v>0</v>
      </c>
      <c r="E42" s="97">
        <f t="shared" si="0"/>
        <v>0</v>
      </c>
      <c r="F42" s="6">
        <v>0</v>
      </c>
      <c r="G42" s="6">
        <v>0</v>
      </c>
      <c r="H42" s="48" t="s">
        <v>247</v>
      </c>
      <c r="I42" s="97">
        <f t="shared" si="1"/>
        <v>0</v>
      </c>
    </row>
    <row r="43" spans="1:9" ht="12.75" customHeight="1" x14ac:dyDescent="0.2">
      <c r="A43" s="12"/>
      <c r="B43" s="103" t="s">
        <v>715</v>
      </c>
      <c r="C43" s="6">
        <v>0</v>
      </c>
      <c r="D43" s="6">
        <v>0</v>
      </c>
      <c r="E43" s="97">
        <f t="shared" si="0"/>
        <v>0</v>
      </c>
      <c r="F43" s="6">
        <v>0</v>
      </c>
      <c r="G43" s="6">
        <v>0</v>
      </c>
      <c r="H43" s="48" t="s">
        <v>247</v>
      </c>
      <c r="I43" s="97">
        <f t="shared" si="1"/>
        <v>0</v>
      </c>
    </row>
    <row r="44" spans="1:9" ht="12.75" customHeight="1" x14ac:dyDescent="0.2">
      <c r="A44" s="12"/>
      <c r="B44" s="103" t="s">
        <v>716</v>
      </c>
      <c r="C44" s="6">
        <v>0</v>
      </c>
      <c r="D44" s="6">
        <v>0</v>
      </c>
      <c r="E44" s="97">
        <f t="shared" si="0"/>
        <v>0</v>
      </c>
      <c r="F44" s="6">
        <v>0</v>
      </c>
      <c r="G44" s="6">
        <v>0</v>
      </c>
      <c r="H44" s="48" t="s">
        <v>247</v>
      </c>
      <c r="I44" s="97">
        <f t="shared" si="1"/>
        <v>0</v>
      </c>
    </row>
    <row r="45" spans="1:9" ht="12.75" customHeight="1" x14ac:dyDescent="0.2">
      <c r="A45" s="12"/>
      <c r="B45" s="103" t="s">
        <v>717</v>
      </c>
      <c r="C45" s="6">
        <v>0</v>
      </c>
      <c r="D45" s="6">
        <v>0</v>
      </c>
      <c r="E45" s="97">
        <f t="shared" si="0"/>
        <v>0</v>
      </c>
      <c r="F45" s="6">
        <v>0</v>
      </c>
      <c r="G45" s="6">
        <v>0</v>
      </c>
      <c r="H45" s="58" t="s">
        <v>247</v>
      </c>
      <c r="I45" s="97">
        <f t="shared" si="1"/>
        <v>0</v>
      </c>
    </row>
    <row r="46" spans="1:9" ht="12.75" customHeight="1" x14ac:dyDescent="0.2">
      <c r="A46" s="12"/>
      <c r="B46" s="103" t="s">
        <v>718</v>
      </c>
      <c r="C46" s="6">
        <v>0</v>
      </c>
      <c r="D46" s="6">
        <v>0</v>
      </c>
      <c r="E46" s="97">
        <f t="shared" si="0"/>
        <v>0</v>
      </c>
      <c r="F46" s="6">
        <v>0</v>
      </c>
      <c r="G46" s="6">
        <v>0</v>
      </c>
      <c r="H46" s="48" t="s">
        <v>247</v>
      </c>
      <c r="I46" s="97">
        <f t="shared" si="1"/>
        <v>0</v>
      </c>
    </row>
    <row r="47" spans="1:9" ht="12.75" customHeight="1" x14ac:dyDescent="0.2">
      <c r="A47" s="12"/>
      <c r="B47" s="103" t="s">
        <v>719</v>
      </c>
      <c r="C47" s="6">
        <v>0</v>
      </c>
      <c r="D47" s="6">
        <v>0</v>
      </c>
      <c r="E47" s="97">
        <f t="shared" si="0"/>
        <v>0</v>
      </c>
      <c r="F47" s="6">
        <v>0</v>
      </c>
      <c r="G47" s="6">
        <v>0</v>
      </c>
      <c r="H47" s="48" t="s">
        <v>247</v>
      </c>
      <c r="I47" s="97">
        <f t="shared" si="1"/>
        <v>0</v>
      </c>
    </row>
    <row r="48" spans="1:9" ht="12.75" customHeight="1" x14ac:dyDescent="0.2">
      <c r="A48" s="12"/>
      <c r="B48" s="103" t="s">
        <v>720</v>
      </c>
      <c r="C48" s="6">
        <v>0</v>
      </c>
      <c r="D48" s="6">
        <v>0</v>
      </c>
      <c r="E48" s="97">
        <f t="shared" si="0"/>
        <v>0</v>
      </c>
      <c r="F48" s="6">
        <v>0</v>
      </c>
      <c r="G48" s="6">
        <v>0</v>
      </c>
      <c r="H48" s="48" t="s">
        <v>247</v>
      </c>
      <c r="I48" s="97">
        <f t="shared" si="1"/>
        <v>0</v>
      </c>
    </row>
    <row r="49" spans="1:256" ht="13.5" customHeight="1" x14ac:dyDescent="0.2">
      <c r="A49" s="12"/>
      <c r="B49" s="103" t="s">
        <v>721</v>
      </c>
      <c r="C49" s="6">
        <v>0</v>
      </c>
      <c r="D49" s="6">
        <v>0</v>
      </c>
      <c r="E49" s="97">
        <f t="shared" si="0"/>
        <v>0</v>
      </c>
      <c r="F49" s="6">
        <v>0</v>
      </c>
      <c r="G49" s="6">
        <v>0</v>
      </c>
      <c r="H49" s="48" t="s">
        <v>247</v>
      </c>
      <c r="I49" s="97">
        <f t="shared" si="1"/>
        <v>0</v>
      </c>
    </row>
    <row r="50" spans="1:256" ht="12" customHeight="1" x14ac:dyDescent="0.2">
      <c r="A50" s="12"/>
      <c r="B50" s="103" t="s">
        <v>722</v>
      </c>
      <c r="C50" s="6">
        <v>0</v>
      </c>
      <c r="D50" s="6">
        <v>0</v>
      </c>
      <c r="E50" s="97">
        <f t="shared" si="0"/>
        <v>0</v>
      </c>
      <c r="F50" s="6">
        <v>0</v>
      </c>
      <c r="G50" s="6">
        <v>0</v>
      </c>
      <c r="H50" s="48" t="s">
        <v>247</v>
      </c>
      <c r="I50" s="97">
        <f t="shared" si="1"/>
        <v>0</v>
      </c>
    </row>
    <row r="51" spans="1:256" ht="12.75" customHeight="1" x14ac:dyDescent="0.2">
      <c r="A51" s="12"/>
      <c r="B51" s="103" t="s">
        <v>723</v>
      </c>
      <c r="C51" s="6">
        <v>0</v>
      </c>
      <c r="D51" s="6">
        <v>0</v>
      </c>
      <c r="E51" s="97">
        <f t="shared" si="0"/>
        <v>0</v>
      </c>
      <c r="F51" s="6">
        <v>0</v>
      </c>
      <c r="G51" s="6">
        <v>0</v>
      </c>
      <c r="H51" s="48" t="s">
        <v>247</v>
      </c>
      <c r="I51" s="97">
        <f t="shared" si="1"/>
        <v>0</v>
      </c>
    </row>
    <row r="52" spans="1:256" ht="12.75" customHeight="1" x14ac:dyDescent="0.2">
      <c r="A52" s="12"/>
      <c r="B52" s="103" t="s">
        <v>724</v>
      </c>
      <c r="C52" s="6">
        <v>0</v>
      </c>
      <c r="D52" s="6">
        <v>0</v>
      </c>
      <c r="E52" s="97">
        <f t="shared" si="0"/>
        <v>0</v>
      </c>
      <c r="F52" s="6">
        <v>0</v>
      </c>
      <c r="G52" s="6">
        <v>0</v>
      </c>
      <c r="H52" s="48" t="s">
        <v>247</v>
      </c>
      <c r="I52" s="97">
        <f t="shared" si="1"/>
        <v>0</v>
      </c>
    </row>
    <row r="53" spans="1:256" ht="12.75" customHeight="1" x14ac:dyDescent="0.2">
      <c r="A53" s="12" t="s">
        <v>250</v>
      </c>
      <c r="B53" s="79" t="s">
        <v>483</v>
      </c>
      <c r="C53" s="50">
        <f>SUM(C8:C52)</f>
        <v>0</v>
      </c>
      <c r="D53" s="50">
        <f>SUM(D8:D52)</f>
        <v>0</v>
      </c>
      <c r="E53" s="50">
        <f t="shared" si="0"/>
        <v>0</v>
      </c>
      <c r="F53" s="50">
        <f>SUM(F8:F52)</f>
        <v>0</v>
      </c>
      <c r="G53" s="50">
        <f>SUM(G8:G52)</f>
        <v>0</v>
      </c>
      <c r="H53" s="96" t="s">
        <v>247</v>
      </c>
      <c r="I53" s="50">
        <f t="shared" si="1"/>
        <v>0</v>
      </c>
    </row>
    <row r="54" spans="1:256" ht="12.75" customHeight="1" x14ac:dyDescent="0.2">
      <c r="A54" s="12"/>
      <c r="B54" s="5"/>
      <c r="C54" s="5"/>
      <c r="D54" s="5"/>
      <c r="E54" s="5"/>
      <c r="F54" s="5"/>
      <c r="G54" s="5"/>
      <c r="H54" s="5"/>
      <c r="I54" s="5"/>
    </row>
    <row r="55" spans="1:256" s="87" customFormat="1" ht="12.75" customHeight="1" x14ac:dyDescent="0.2">
      <c r="A55" s="12">
        <v>2</v>
      </c>
      <c r="B55" s="7" t="s">
        <v>509</v>
      </c>
      <c r="C55" s="6">
        <v>0</v>
      </c>
      <c r="D55" s="6">
        <v>0</v>
      </c>
      <c r="E55" s="97">
        <f>SUM(C55:D55)</f>
        <v>0</v>
      </c>
      <c r="F55" s="6">
        <v>0</v>
      </c>
      <c r="G55" s="6">
        <v>0</v>
      </c>
      <c r="H55" s="48" t="s">
        <v>247</v>
      </c>
      <c r="I55" s="97">
        <f>SUM(E55:G55)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 x14ac:dyDescent="0.2">
      <c r="A56" s="12"/>
      <c r="B56" s="5"/>
      <c r="C56" s="8"/>
      <c r="D56" s="8"/>
      <c r="E56" s="8"/>
      <c r="F56" s="8"/>
      <c r="G56" s="8"/>
      <c r="H56" s="5"/>
      <c r="I56" s="8"/>
    </row>
    <row r="57" spans="1:256" ht="12.75" customHeight="1" x14ac:dyDescent="0.2">
      <c r="A57" s="12">
        <v>3</v>
      </c>
      <c r="B57" s="355" t="s">
        <v>648</v>
      </c>
      <c r="C57" s="36"/>
      <c r="D57" s="36"/>
      <c r="E57" s="36"/>
      <c r="F57" s="36"/>
      <c r="G57" s="36"/>
      <c r="H57" s="35"/>
      <c r="I57" s="36"/>
    </row>
    <row r="58" spans="1:256" ht="12.75" customHeight="1" x14ac:dyDescent="0.2">
      <c r="A58" s="12" t="s">
        <v>264</v>
      </c>
      <c r="B58" s="103" t="s">
        <v>21</v>
      </c>
      <c r="C58" s="6">
        <v>0</v>
      </c>
      <c r="D58" s="6">
        <v>0</v>
      </c>
      <c r="E58" s="97">
        <f t="shared" ref="E58:E63" si="4">SUM(C58:D58)</f>
        <v>0</v>
      </c>
      <c r="F58" s="6">
        <v>0</v>
      </c>
      <c r="G58" s="6">
        <v>0</v>
      </c>
      <c r="H58" s="48" t="s">
        <v>247</v>
      </c>
      <c r="I58" s="97">
        <f t="shared" ref="I58:I63" si="5">SUM(E58:G58)</f>
        <v>0</v>
      </c>
    </row>
    <row r="59" spans="1:256" ht="12.75" customHeight="1" x14ac:dyDescent="0.2">
      <c r="A59" s="12" t="s">
        <v>265</v>
      </c>
      <c r="B59" s="50" t="s">
        <v>118</v>
      </c>
      <c r="C59" s="70">
        <f>C62</f>
        <v>0</v>
      </c>
      <c r="D59" s="70">
        <f>D62</f>
        <v>0</v>
      </c>
      <c r="E59" s="70">
        <f t="shared" si="4"/>
        <v>0</v>
      </c>
      <c r="F59" s="70">
        <f>SUM(F60:F62)</f>
        <v>0</v>
      </c>
      <c r="G59" s="70">
        <f>G62</f>
        <v>0</v>
      </c>
      <c r="H59" s="69" t="s">
        <v>247</v>
      </c>
      <c r="I59" s="70">
        <f t="shared" si="5"/>
        <v>0</v>
      </c>
    </row>
    <row r="60" spans="1:256" ht="12.75" customHeight="1" x14ac:dyDescent="0.2">
      <c r="A60" s="12" t="s">
        <v>271</v>
      </c>
      <c r="B60" s="104" t="s">
        <v>801</v>
      </c>
      <c r="C60" s="58" t="s">
        <v>247</v>
      </c>
      <c r="D60" s="58" t="s">
        <v>247</v>
      </c>
      <c r="E60" s="58" t="s">
        <v>247</v>
      </c>
      <c r="F60" s="6">
        <v>0</v>
      </c>
      <c r="G60" s="58" t="s">
        <v>247</v>
      </c>
      <c r="H60" s="48" t="s">
        <v>247</v>
      </c>
      <c r="I60" s="418">
        <f>F60</f>
        <v>0</v>
      </c>
    </row>
    <row r="61" spans="1:256" ht="12.75" customHeight="1" x14ac:dyDescent="0.2">
      <c r="A61" s="12" t="s">
        <v>272</v>
      </c>
      <c r="B61" s="398" t="s">
        <v>844</v>
      </c>
      <c r="C61" s="58" t="s">
        <v>247</v>
      </c>
      <c r="D61" s="58" t="s">
        <v>247</v>
      </c>
      <c r="E61" s="58" t="s">
        <v>247</v>
      </c>
      <c r="F61" s="6">
        <v>0</v>
      </c>
      <c r="G61" s="58" t="s">
        <v>247</v>
      </c>
      <c r="H61" s="48" t="s">
        <v>247</v>
      </c>
      <c r="I61" s="418">
        <f>F61</f>
        <v>0</v>
      </c>
    </row>
    <row r="62" spans="1:256" ht="12.75" customHeight="1" x14ac:dyDescent="0.2">
      <c r="A62" s="12" t="s">
        <v>273</v>
      </c>
      <c r="B62" s="104" t="s">
        <v>800</v>
      </c>
      <c r="C62" s="6">
        <v>0</v>
      </c>
      <c r="D62" s="6">
        <v>0</v>
      </c>
      <c r="E62" s="97">
        <f t="shared" si="4"/>
        <v>0</v>
      </c>
      <c r="F62" s="6">
        <v>0</v>
      </c>
      <c r="G62" s="6">
        <v>0</v>
      </c>
      <c r="H62" s="48" t="s">
        <v>247</v>
      </c>
      <c r="I62" s="97">
        <f t="shared" si="5"/>
        <v>0</v>
      </c>
    </row>
    <row r="63" spans="1:256" ht="12.75" customHeight="1" x14ac:dyDescent="0.2">
      <c r="A63" s="12" t="s">
        <v>266</v>
      </c>
      <c r="B63" s="103" t="s">
        <v>667</v>
      </c>
      <c r="C63" s="6">
        <v>0</v>
      </c>
      <c r="D63" s="6">
        <v>0</v>
      </c>
      <c r="E63" s="97">
        <f t="shared" si="4"/>
        <v>0</v>
      </c>
      <c r="F63" s="6">
        <v>0</v>
      </c>
      <c r="G63" s="6">
        <v>0</v>
      </c>
      <c r="H63" s="48" t="s">
        <v>247</v>
      </c>
      <c r="I63" s="97">
        <f t="shared" si="5"/>
        <v>0</v>
      </c>
    </row>
    <row r="64" spans="1:256" ht="12.75" customHeight="1" x14ac:dyDescent="0.2">
      <c r="A64" s="12" t="s">
        <v>267</v>
      </c>
      <c r="B64" s="79" t="s">
        <v>649</v>
      </c>
      <c r="C64" s="50">
        <f>SUM(C58,C59,C63)</f>
        <v>0</v>
      </c>
      <c r="D64" s="50">
        <f>SUM(D58,D59,D63)</f>
        <v>0</v>
      </c>
      <c r="E64" s="50">
        <f>SUM(E58,E59,E63)</f>
        <v>0</v>
      </c>
      <c r="F64" s="50">
        <f>SUM(F58,F59,F63)</f>
        <v>0</v>
      </c>
      <c r="G64" s="50">
        <f>SUM(G58,G59,G63)</f>
        <v>0</v>
      </c>
      <c r="H64" s="96" t="s">
        <v>247</v>
      </c>
      <c r="I64" s="50">
        <f>I58+I59+I63</f>
        <v>0</v>
      </c>
    </row>
    <row r="65" spans="1:9" ht="12.75" customHeight="1" x14ac:dyDescent="0.2">
      <c r="A65" s="12"/>
      <c r="B65" s="5"/>
      <c r="C65" s="5"/>
      <c r="D65" s="5"/>
      <c r="E65" s="5"/>
      <c r="F65" s="5"/>
      <c r="G65" s="5"/>
      <c r="H65" s="5"/>
      <c r="I65" s="5"/>
    </row>
    <row r="66" spans="1:9" ht="12.75" customHeight="1" x14ac:dyDescent="0.2">
      <c r="A66" s="12">
        <v>4</v>
      </c>
      <c r="B66" s="355" t="s">
        <v>515</v>
      </c>
      <c r="C66" s="35"/>
      <c r="D66" s="35"/>
      <c r="E66" s="35"/>
      <c r="F66" s="35"/>
      <c r="G66" s="35"/>
      <c r="H66" s="35"/>
      <c r="I66" s="35"/>
    </row>
    <row r="67" spans="1:9" ht="12.75" customHeight="1" x14ac:dyDescent="0.2">
      <c r="A67" s="12" t="s">
        <v>276</v>
      </c>
      <c r="B67" s="103" t="s">
        <v>119</v>
      </c>
      <c r="C67" s="48" t="s">
        <v>247</v>
      </c>
      <c r="D67" s="6">
        <v>0</v>
      </c>
      <c r="E67" s="97">
        <f>SUM(D67)</f>
        <v>0</v>
      </c>
      <c r="F67" s="6">
        <v>0</v>
      </c>
      <c r="G67" s="48" t="s">
        <v>247</v>
      </c>
      <c r="H67" s="48" t="s">
        <v>247</v>
      </c>
      <c r="I67" s="97">
        <f>SUM(E67:F67)</f>
        <v>0</v>
      </c>
    </row>
    <row r="68" spans="1:9" ht="12.75" customHeight="1" x14ac:dyDescent="0.2">
      <c r="A68" s="12" t="s">
        <v>277</v>
      </c>
      <c r="B68" s="103" t="s">
        <v>120</v>
      </c>
      <c r="C68" s="48" t="s">
        <v>247</v>
      </c>
      <c r="D68" s="6">
        <v>0</v>
      </c>
      <c r="E68" s="97">
        <f>SUM(D68)</f>
        <v>0</v>
      </c>
      <c r="F68" s="6">
        <v>0</v>
      </c>
      <c r="G68" s="6">
        <v>0</v>
      </c>
      <c r="H68" s="80">
        <v>0</v>
      </c>
      <c r="I68" s="97">
        <f>SUM(E68:H68)</f>
        <v>0</v>
      </c>
    </row>
    <row r="69" spans="1:9" ht="12.75" customHeight="1" x14ac:dyDescent="0.2">
      <c r="A69" s="12" t="s">
        <v>278</v>
      </c>
      <c r="B69" s="79" t="s">
        <v>34</v>
      </c>
      <c r="C69" s="96" t="s">
        <v>247</v>
      </c>
      <c r="D69" s="50">
        <f>SUM(D67:D68)</f>
        <v>0</v>
      </c>
      <c r="E69" s="50">
        <f>SUM(D69)</f>
        <v>0</v>
      </c>
      <c r="F69" s="50">
        <f>SUM(F67:F68)</f>
        <v>0</v>
      </c>
      <c r="G69" s="50">
        <f>SUM(G68)</f>
        <v>0</v>
      </c>
      <c r="H69" s="82">
        <f>SUM(H68)</f>
        <v>0</v>
      </c>
      <c r="I69" s="50">
        <f>SUM(E69:H69)</f>
        <v>0</v>
      </c>
    </row>
    <row r="70" spans="1:9" ht="12.75" customHeight="1" x14ac:dyDescent="0.2">
      <c r="A70" s="12"/>
      <c r="B70" s="5"/>
      <c r="C70" s="5"/>
      <c r="D70" s="5"/>
      <c r="E70" s="5"/>
      <c r="F70" s="5"/>
      <c r="G70" s="5"/>
      <c r="H70" s="5"/>
      <c r="I70" s="8"/>
    </row>
    <row r="71" spans="1:9" ht="12.75" customHeight="1" x14ac:dyDescent="0.2">
      <c r="A71" s="12">
        <v>5</v>
      </c>
      <c r="B71" s="7" t="s">
        <v>516</v>
      </c>
      <c r="C71" s="48" t="s">
        <v>247</v>
      </c>
      <c r="D71" s="6">
        <v>0</v>
      </c>
      <c r="E71" s="97">
        <f>SUM(D71)</f>
        <v>0</v>
      </c>
      <c r="F71" s="6">
        <v>0</v>
      </c>
      <c r="G71" s="6">
        <v>0</v>
      </c>
      <c r="H71" s="6">
        <v>0</v>
      </c>
      <c r="I71" s="97">
        <f>SUM(E71:H71)</f>
        <v>0</v>
      </c>
    </row>
    <row r="72" spans="1:9" ht="12.75" customHeight="1" x14ac:dyDescent="0.2">
      <c r="A72" s="12"/>
      <c r="B72" s="5"/>
      <c r="C72" s="5"/>
      <c r="D72" s="5"/>
      <c r="E72" s="5"/>
      <c r="F72" s="5"/>
      <c r="G72" s="5"/>
      <c r="H72" s="5"/>
      <c r="I72" s="5"/>
    </row>
    <row r="73" spans="1:9" ht="12.75" customHeight="1" x14ac:dyDescent="0.2">
      <c r="A73" s="12">
        <v>6</v>
      </c>
      <c r="B73" s="355" t="s">
        <v>57</v>
      </c>
      <c r="C73" s="35"/>
      <c r="D73" s="35"/>
      <c r="E73" s="35"/>
      <c r="F73" s="35"/>
      <c r="G73" s="35"/>
      <c r="H73" s="35"/>
      <c r="I73" s="35"/>
    </row>
    <row r="74" spans="1:9" ht="12.75" customHeight="1" x14ac:dyDescent="0.2">
      <c r="A74" s="12" t="s">
        <v>376</v>
      </c>
      <c r="B74" s="103" t="s">
        <v>27</v>
      </c>
      <c r="C74" s="105"/>
      <c r="D74" s="105"/>
      <c r="E74" s="97"/>
      <c r="F74" s="105"/>
      <c r="G74" s="105"/>
      <c r="H74" s="48"/>
      <c r="I74" s="97"/>
    </row>
    <row r="75" spans="1:9" ht="12.75" customHeight="1" x14ac:dyDescent="0.2">
      <c r="A75" s="12" t="s">
        <v>377</v>
      </c>
      <c r="B75" s="104" t="s">
        <v>0</v>
      </c>
      <c r="C75" s="6">
        <v>0</v>
      </c>
      <c r="D75" s="6">
        <v>0</v>
      </c>
      <c r="E75" s="97">
        <f t="shared" ref="E75:E96" si="6">SUM(C75:D75)</f>
        <v>0</v>
      </c>
      <c r="F75" s="6">
        <v>0</v>
      </c>
      <c r="G75" s="6">
        <v>0</v>
      </c>
      <c r="H75" s="48" t="s">
        <v>247</v>
      </c>
      <c r="I75" s="97">
        <f t="shared" ref="I75:I95" si="7">SUM(E75:G75)</f>
        <v>0</v>
      </c>
    </row>
    <row r="76" spans="1:9" ht="12.75" customHeight="1" x14ac:dyDescent="0.2">
      <c r="A76" s="12" t="s">
        <v>378</v>
      </c>
      <c r="B76" s="104" t="s">
        <v>164</v>
      </c>
      <c r="C76" s="6">
        <v>0</v>
      </c>
      <c r="D76" s="6">
        <v>0</v>
      </c>
      <c r="E76" s="97">
        <f t="shared" si="6"/>
        <v>0</v>
      </c>
      <c r="F76" s="6">
        <v>0</v>
      </c>
      <c r="G76" s="6">
        <v>0</v>
      </c>
      <c r="H76" s="48" t="s">
        <v>247</v>
      </c>
      <c r="I76" s="97">
        <f t="shared" si="7"/>
        <v>0</v>
      </c>
    </row>
    <row r="77" spans="1:9" ht="12.75" customHeight="1" x14ac:dyDescent="0.2">
      <c r="A77" s="12" t="s">
        <v>379</v>
      </c>
      <c r="B77" s="398" t="s">
        <v>845</v>
      </c>
      <c r="C77" s="6">
        <v>0</v>
      </c>
      <c r="D77" s="6">
        <v>0</v>
      </c>
      <c r="E77" s="97">
        <f t="shared" si="6"/>
        <v>0</v>
      </c>
      <c r="F77" s="6">
        <v>0</v>
      </c>
      <c r="G77" s="6">
        <v>0</v>
      </c>
      <c r="H77" s="48" t="s">
        <v>247</v>
      </c>
      <c r="I77" s="97">
        <f t="shared" si="7"/>
        <v>0</v>
      </c>
    </row>
    <row r="78" spans="1:9" ht="12.75" customHeight="1" x14ac:dyDescent="0.2">
      <c r="A78" s="12" t="s">
        <v>380</v>
      </c>
      <c r="B78" s="104" t="s">
        <v>1</v>
      </c>
      <c r="C78" s="6">
        <v>0</v>
      </c>
      <c r="D78" s="6">
        <v>0</v>
      </c>
      <c r="E78" s="97">
        <f t="shared" si="6"/>
        <v>0</v>
      </c>
      <c r="F78" s="6">
        <v>0</v>
      </c>
      <c r="G78" s="6">
        <v>0</v>
      </c>
      <c r="H78" s="48" t="s">
        <v>247</v>
      </c>
      <c r="I78" s="97">
        <f t="shared" si="7"/>
        <v>0</v>
      </c>
    </row>
    <row r="79" spans="1:9" ht="12.75" customHeight="1" x14ac:dyDescent="0.2">
      <c r="A79" s="12" t="s">
        <v>381</v>
      </c>
      <c r="B79" s="104" t="s">
        <v>2</v>
      </c>
      <c r="C79" s="6">
        <v>0</v>
      </c>
      <c r="D79" s="6">
        <v>0</v>
      </c>
      <c r="E79" s="97">
        <f t="shared" si="6"/>
        <v>0</v>
      </c>
      <c r="F79" s="6">
        <v>0</v>
      </c>
      <c r="G79" s="6">
        <v>0</v>
      </c>
      <c r="H79" s="48" t="s">
        <v>247</v>
      </c>
      <c r="I79" s="97">
        <f t="shared" si="7"/>
        <v>0</v>
      </c>
    </row>
    <row r="80" spans="1:9" ht="12.75" customHeight="1" x14ac:dyDescent="0.2">
      <c r="A80" s="12" t="s">
        <v>382</v>
      </c>
      <c r="B80" s="104" t="s">
        <v>3</v>
      </c>
      <c r="C80" s="6">
        <v>0</v>
      </c>
      <c r="D80" s="6">
        <v>0</v>
      </c>
      <c r="E80" s="97">
        <f t="shared" si="6"/>
        <v>0</v>
      </c>
      <c r="F80" s="6">
        <v>0</v>
      </c>
      <c r="G80" s="6">
        <v>0</v>
      </c>
      <c r="H80" s="48" t="s">
        <v>247</v>
      </c>
      <c r="I80" s="97">
        <f t="shared" si="7"/>
        <v>0</v>
      </c>
    </row>
    <row r="81" spans="1:256" ht="12.75" customHeight="1" x14ac:dyDescent="0.2">
      <c r="A81" s="12" t="s">
        <v>383</v>
      </c>
      <c r="B81" s="104" t="s">
        <v>4</v>
      </c>
      <c r="C81" s="6">
        <v>0</v>
      </c>
      <c r="D81" s="6">
        <v>0</v>
      </c>
      <c r="E81" s="97">
        <f t="shared" si="6"/>
        <v>0</v>
      </c>
      <c r="F81" s="6">
        <v>0</v>
      </c>
      <c r="G81" s="6">
        <v>0</v>
      </c>
      <c r="H81" s="48" t="s">
        <v>247</v>
      </c>
      <c r="I81" s="97">
        <f t="shared" si="7"/>
        <v>0</v>
      </c>
    </row>
    <row r="82" spans="1:256" ht="12.75" customHeight="1" x14ac:dyDescent="0.2">
      <c r="A82" s="12" t="s">
        <v>384</v>
      </c>
      <c r="B82" s="104" t="s">
        <v>5</v>
      </c>
      <c r="C82" s="6">
        <v>0</v>
      </c>
      <c r="D82" s="6">
        <v>0</v>
      </c>
      <c r="E82" s="97">
        <f>SUM(C82:D82)</f>
        <v>0</v>
      </c>
      <c r="F82" s="6">
        <v>0</v>
      </c>
      <c r="G82" s="6">
        <v>0</v>
      </c>
      <c r="H82" s="48" t="s">
        <v>247</v>
      </c>
      <c r="I82" s="97">
        <f>SUM(E82:G82)</f>
        <v>0</v>
      </c>
    </row>
    <row r="83" spans="1:256" ht="12.75" customHeight="1" x14ac:dyDescent="0.2">
      <c r="A83" s="12" t="s">
        <v>385</v>
      </c>
      <c r="B83" s="102" t="s">
        <v>7</v>
      </c>
      <c r="C83" s="50">
        <f>SUM(C75:C82)</f>
        <v>0</v>
      </c>
      <c r="D83" s="50">
        <f>SUM(D75:D82)</f>
        <v>0</v>
      </c>
      <c r="E83" s="50">
        <f>SUM(C83:D83)</f>
        <v>0</v>
      </c>
      <c r="F83" s="50">
        <f>SUM(F75:F82)</f>
        <v>0</v>
      </c>
      <c r="G83" s="50">
        <f>SUM(G75:G82)</f>
        <v>0</v>
      </c>
      <c r="H83" s="96" t="s">
        <v>247</v>
      </c>
      <c r="I83" s="50">
        <f>SUM(E83:G83)</f>
        <v>0</v>
      </c>
    </row>
    <row r="84" spans="1:256" ht="12.75" customHeight="1" x14ac:dyDescent="0.2">
      <c r="A84" s="12" t="s">
        <v>386</v>
      </c>
      <c r="B84" s="103" t="s">
        <v>143</v>
      </c>
      <c r="C84" s="6">
        <v>0</v>
      </c>
      <c r="D84" s="6">
        <v>0</v>
      </c>
      <c r="E84" s="97">
        <f t="shared" si="6"/>
        <v>0</v>
      </c>
      <c r="F84" s="6">
        <v>0</v>
      </c>
      <c r="G84" s="6">
        <v>0</v>
      </c>
      <c r="H84" s="48" t="s">
        <v>247</v>
      </c>
      <c r="I84" s="97">
        <f t="shared" si="7"/>
        <v>0</v>
      </c>
    </row>
    <row r="85" spans="1:256" ht="12.75" customHeight="1" x14ac:dyDescent="0.2">
      <c r="A85" s="12" t="s">
        <v>387</v>
      </c>
      <c r="B85" s="103" t="s">
        <v>144</v>
      </c>
      <c r="C85" s="6">
        <v>0</v>
      </c>
      <c r="D85" s="6">
        <v>0</v>
      </c>
      <c r="E85" s="97">
        <f>SUM(C85:D85)</f>
        <v>0</v>
      </c>
      <c r="F85" s="6">
        <v>0</v>
      </c>
      <c r="G85" s="6">
        <v>0</v>
      </c>
      <c r="H85" s="48" t="s">
        <v>247</v>
      </c>
      <c r="I85" s="97">
        <f t="shared" si="7"/>
        <v>0</v>
      </c>
    </row>
    <row r="86" spans="1:256" ht="12.75" customHeight="1" x14ac:dyDescent="0.2">
      <c r="A86" s="12" t="s">
        <v>388</v>
      </c>
      <c r="B86" s="103" t="s">
        <v>145</v>
      </c>
      <c r="C86" s="6">
        <v>0</v>
      </c>
      <c r="D86" s="6">
        <v>0</v>
      </c>
      <c r="E86" s="97">
        <f t="shared" si="6"/>
        <v>0</v>
      </c>
      <c r="F86" s="6">
        <v>0</v>
      </c>
      <c r="G86" s="6">
        <v>0</v>
      </c>
      <c r="H86" s="48" t="s">
        <v>247</v>
      </c>
      <c r="I86" s="97">
        <f t="shared" si="7"/>
        <v>0</v>
      </c>
    </row>
    <row r="87" spans="1:256" ht="12.75" customHeight="1" x14ac:dyDescent="0.2">
      <c r="A87" s="12" t="s">
        <v>389</v>
      </c>
      <c r="B87" s="103" t="s">
        <v>107</v>
      </c>
      <c r="C87" s="6">
        <v>0</v>
      </c>
      <c r="D87" s="6">
        <v>0</v>
      </c>
      <c r="E87" s="97">
        <f t="shared" si="6"/>
        <v>0</v>
      </c>
      <c r="F87" s="6">
        <v>0</v>
      </c>
      <c r="G87" s="6">
        <v>0</v>
      </c>
      <c r="H87" s="48" t="s">
        <v>247</v>
      </c>
      <c r="I87" s="97">
        <f t="shared" si="7"/>
        <v>0</v>
      </c>
    </row>
    <row r="88" spans="1:256" ht="12.75" customHeight="1" x14ac:dyDescent="0.2">
      <c r="A88" s="12" t="s">
        <v>390</v>
      </c>
      <c r="B88" s="103" t="s">
        <v>121</v>
      </c>
      <c r="C88" s="6">
        <v>0</v>
      </c>
      <c r="D88" s="6">
        <v>0</v>
      </c>
      <c r="E88" s="97">
        <f t="shared" si="6"/>
        <v>0</v>
      </c>
      <c r="F88" s="6">
        <v>0</v>
      </c>
      <c r="G88" s="6">
        <v>0</v>
      </c>
      <c r="H88" s="48" t="s">
        <v>247</v>
      </c>
      <c r="I88" s="97">
        <f t="shared" si="7"/>
        <v>0</v>
      </c>
    </row>
    <row r="89" spans="1:256" ht="12.75" customHeight="1" x14ac:dyDescent="0.2">
      <c r="A89" s="12" t="s">
        <v>391</v>
      </c>
      <c r="B89" s="103" t="s">
        <v>146</v>
      </c>
      <c r="C89" s="6">
        <v>0</v>
      </c>
      <c r="D89" s="6">
        <v>0</v>
      </c>
      <c r="E89" s="97">
        <f>SUM(C89:D89)</f>
        <v>0</v>
      </c>
      <c r="F89" s="6">
        <v>0</v>
      </c>
      <c r="G89" s="6">
        <v>0</v>
      </c>
      <c r="H89" s="48" t="s">
        <v>247</v>
      </c>
      <c r="I89" s="97">
        <f t="shared" si="7"/>
        <v>0</v>
      </c>
    </row>
    <row r="90" spans="1:256" ht="12.75" customHeight="1" x14ac:dyDescent="0.2">
      <c r="A90" s="12" t="s">
        <v>392</v>
      </c>
      <c r="B90" s="103" t="s">
        <v>25</v>
      </c>
      <c r="C90" s="6">
        <v>0</v>
      </c>
      <c r="D90" s="6">
        <v>0</v>
      </c>
      <c r="E90" s="97">
        <f>SUM(C90:D90)</f>
        <v>0</v>
      </c>
      <c r="F90" s="6">
        <v>0</v>
      </c>
      <c r="G90" s="6">
        <v>0</v>
      </c>
      <c r="H90" s="48" t="s">
        <v>247</v>
      </c>
      <c r="I90" s="97">
        <f t="shared" si="7"/>
        <v>0</v>
      </c>
    </row>
    <row r="91" spans="1:256" ht="12" customHeight="1" x14ac:dyDescent="0.2">
      <c r="A91" s="12" t="s">
        <v>393</v>
      </c>
      <c r="B91" s="103" t="s">
        <v>108</v>
      </c>
      <c r="C91" s="6">
        <v>0</v>
      </c>
      <c r="D91" s="6">
        <v>0</v>
      </c>
      <c r="E91" s="97">
        <f t="shared" si="6"/>
        <v>0</v>
      </c>
      <c r="F91" s="6">
        <v>0</v>
      </c>
      <c r="G91" s="6">
        <v>0</v>
      </c>
      <c r="H91" s="48" t="s">
        <v>247</v>
      </c>
      <c r="I91" s="97">
        <f t="shared" si="7"/>
        <v>0</v>
      </c>
    </row>
    <row r="92" spans="1:256" ht="12.75" customHeight="1" x14ac:dyDescent="0.2">
      <c r="A92" s="12" t="s">
        <v>394</v>
      </c>
      <c r="B92" s="103" t="s">
        <v>147</v>
      </c>
      <c r="C92" s="6">
        <v>0</v>
      </c>
      <c r="D92" s="6">
        <v>0</v>
      </c>
      <c r="E92" s="97">
        <f>SUM(C92:D92)</f>
        <v>0</v>
      </c>
      <c r="F92" s="6">
        <v>0</v>
      </c>
      <c r="G92" s="6">
        <v>0</v>
      </c>
      <c r="H92" s="48" t="s">
        <v>247</v>
      </c>
      <c r="I92" s="97">
        <f t="shared" si="7"/>
        <v>0</v>
      </c>
    </row>
    <row r="93" spans="1:256" ht="12.75" customHeight="1" x14ac:dyDescent="0.2">
      <c r="A93" s="12" t="s">
        <v>395</v>
      </c>
      <c r="B93" s="103" t="s">
        <v>26</v>
      </c>
      <c r="C93" s="6">
        <v>0</v>
      </c>
      <c r="D93" s="6">
        <v>0</v>
      </c>
      <c r="E93" s="97">
        <f>SUM(C93:D93)</f>
        <v>0</v>
      </c>
      <c r="F93" s="6">
        <v>0</v>
      </c>
      <c r="G93" s="6">
        <v>0</v>
      </c>
      <c r="H93" s="48" t="s">
        <v>247</v>
      </c>
      <c r="I93" s="97">
        <f t="shared" si="7"/>
        <v>0</v>
      </c>
    </row>
    <row r="94" spans="1:256" ht="12.75" customHeight="1" x14ac:dyDescent="0.2">
      <c r="A94" s="12" t="s">
        <v>396</v>
      </c>
      <c r="B94" s="103" t="s">
        <v>148</v>
      </c>
      <c r="C94" s="6">
        <v>0</v>
      </c>
      <c r="D94" s="6">
        <v>0</v>
      </c>
      <c r="E94" s="97">
        <f t="shared" si="6"/>
        <v>0</v>
      </c>
      <c r="F94" s="6">
        <v>0</v>
      </c>
      <c r="G94" s="6">
        <v>0</v>
      </c>
      <c r="H94" s="48" t="s">
        <v>247</v>
      </c>
      <c r="I94" s="97">
        <f t="shared" si="7"/>
        <v>0</v>
      </c>
    </row>
    <row r="95" spans="1:256" ht="12.75" customHeight="1" x14ac:dyDescent="0.2">
      <c r="A95" s="12" t="s">
        <v>397</v>
      </c>
      <c r="B95" s="103" t="s">
        <v>109</v>
      </c>
      <c r="C95" s="6">
        <v>0</v>
      </c>
      <c r="D95" s="6">
        <v>0</v>
      </c>
      <c r="E95" s="97">
        <f t="shared" si="6"/>
        <v>0</v>
      </c>
      <c r="F95" s="6">
        <v>0</v>
      </c>
      <c r="G95" s="6">
        <v>0</v>
      </c>
      <c r="H95" s="48" t="s">
        <v>247</v>
      </c>
      <c r="I95" s="97">
        <f t="shared" si="7"/>
        <v>0</v>
      </c>
    </row>
    <row r="96" spans="1:256" s="87" customFormat="1" ht="12.75" customHeight="1" x14ac:dyDescent="0.2">
      <c r="A96" s="12" t="s">
        <v>398</v>
      </c>
      <c r="B96" s="79" t="s">
        <v>484</v>
      </c>
      <c r="C96" s="50">
        <f>SUM(C83:C95)</f>
        <v>0</v>
      </c>
      <c r="D96" s="50">
        <f>SUM(D83:D95)</f>
        <v>0</v>
      </c>
      <c r="E96" s="50">
        <f t="shared" si="6"/>
        <v>0</v>
      </c>
      <c r="F96" s="50">
        <f>SUM(F83:F95)</f>
        <v>0</v>
      </c>
      <c r="G96" s="50">
        <f>SUM(G83:G95)</f>
        <v>0</v>
      </c>
      <c r="H96" s="96" t="s">
        <v>247</v>
      </c>
      <c r="I96" s="50">
        <f>SUM(E96:G96)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9" ht="12.75" customHeight="1" x14ac:dyDescent="0.2">
      <c r="A97" s="12"/>
      <c r="B97" s="5"/>
      <c r="C97" s="5"/>
      <c r="D97" s="5"/>
      <c r="E97" s="5"/>
      <c r="F97" s="5"/>
      <c r="G97" s="5"/>
      <c r="H97" s="5"/>
      <c r="I97" s="5"/>
    </row>
    <row r="98" spans="1:9" ht="12.75" customHeight="1" x14ac:dyDescent="0.2">
      <c r="A98" s="12">
        <v>7</v>
      </c>
      <c r="B98" s="355" t="s">
        <v>120</v>
      </c>
      <c r="C98" s="35"/>
      <c r="D98" s="35"/>
      <c r="E98" s="35"/>
      <c r="F98" s="35"/>
      <c r="G98" s="35"/>
      <c r="H98" s="35"/>
      <c r="I98" s="35"/>
    </row>
    <row r="99" spans="1:9" ht="12.75" customHeight="1" x14ac:dyDescent="0.2">
      <c r="A99" s="12" t="s">
        <v>269</v>
      </c>
      <c r="B99" s="103" t="s">
        <v>122</v>
      </c>
      <c r="C99" s="6">
        <v>0</v>
      </c>
      <c r="D99" s="6">
        <v>0</v>
      </c>
      <c r="E99" s="97">
        <f>SUM(C99:D99)</f>
        <v>0</v>
      </c>
      <c r="F99" s="6">
        <v>0</v>
      </c>
      <c r="G99" s="6">
        <v>0</v>
      </c>
      <c r="H99" s="6">
        <v>0</v>
      </c>
      <c r="I99" s="97">
        <f>SUM(E99:H99)</f>
        <v>0</v>
      </c>
    </row>
    <row r="100" spans="1:9" ht="12.75" customHeight="1" x14ac:dyDescent="0.2">
      <c r="A100" s="12" t="s">
        <v>270</v>
      </c>
      <c r="B100" s="103" t="s">
        <v>123</v>
      </c>
      <c r="C100" s="6">
        <v>0</v>
      </c>
      <c r="D100" s="6">
        <v>0</v>
      </c>
      <c r="E100" s="97">
        <f>SUM(C100:D100)</f>
        <v>0</v>
      </c>
      <c r="F100" s="6">
        <v>0</v>
      </c>
      <c r="G100" s="6">
        <v>0</v>
      </c>
      <c r="H100" s="6">
        <v>0</v>
      </c>
      <c r="I100" s="97">
        <f>SUM(E100:H100)</f>
        <v>0</v>
      </c>
    </row>
    <row r="101" spans="1:9" ht="12.75" customHeight="1" x14ac:dyDescent="0.2">
      <c r="A101" s="12" t="s">
        <v>280</v>
      </c>
      <c r="B101" s="79" t="s">
        <v>33</v>
      </c>
      <c r="C101" s="50">
        <f>SUM(C99:C100)</f>
        <v>0</v>
      </c>
      <c r="D101" s="50">
        <f>SUM(D99:D100)</f>
        <v>0</v>
      </c>
      <c r="E101" s="50">
        <f>SUM(C101:D101)</f>
        <v>0</v>
      </c>
      <c r="F101" s="50">
        <f>SUM(F99:F100)</f>
        <v>0</v>
      </c>
      <c r="G101" s="50">
        <f>SUM(G99:G100)</f>
        <v>0</v>
      </c>
      <c r="H101" s="50">
        <f>SUM(H99:H100)</f>
        <v>0</v>
      </c>
      <c r="I101" s="50">
        <f>SUM(I99:I100)</f>
        <v>0</v>
      </c>
    </row>
    <row r="102" spans="1:9" ht="12.75" customHeight="1" x14ac:dyDescent="0.2">
      <c r="A102" s="12"/>
      <c r="B102" s="5"/>
      <c r="C102" s="8"/>
      <c r="D102" s="8"/>
      <c r="E102" s="8"/>
      <c r="F102" s="8"/>
      <c r="G102" s="8"/>
      <c r="H102" s="8"/>
      <c r="I102" s="8"/>
    </row>
    <row r="103" spans="1:9" ht="12.75" customHeight="1" x14ac:dyDescent="0.2">
      <c r="A103" s="12">
        <v>8</v>
      </c>
      <c r="B103" s="79" t="s">
        <v>462</v>
      </c>
      <c r="C103" s="50">
        <f>+C53+C55+C64+C96+C101</f>
        <v>0</v>
      </c>
      <c r="D103" s="50">
        <f>+D53+D55+D64+D69+D71+D96+D101</f>
        <v>0</v>
      </c>
      <c r="E103" s="50">
        <f>SUM(C103:D103)</f>
        <v>0</v>
      </c>
      <c r="F103" s="50">
        <f>+F53+F55+F64+F69+F71+F96+F101</f>
        <v>0</v>
      </c>
      <c r="G103" s="50">
        <f>+G53+G55+G64+G69+G71+G96+G101</f>
        <v>0</v>
      </c>
      <c r="H103" s="50">
        <f>+H69+H71+H101</f>
        <v>0</v>
      </c>
      <c r="I103" s="50">
        <f>SUM(E103:H103)</f>
        <v>0</v>
      </c>
    </row>
    <row r="104" spans="1:9" ht="12.75" customHeight="1" x14ac:dyDescent="0.2"/>
    <row r="105" spans="1:9" ht="12.75" customHeight="1" x14ac:dyDescent="0.2"/>
    <row r="106" spans="1:9" ht="12.75" customHeight="1" x14ac:dyDescent="0.2"/>
    <row r="107" spans="1:9" ht="12.75" customHeight="1" x14ac:dyDescent="0.2"/>
    <row r="108" spans="1:9" ht="12.75" customHeight="1" x14ac:dyDescent="0.2"/>
    <row r="109" spans="1:9" ht="12.75" customHeight="1" x14ac:dyDescent="0.2"/>
    <row r="110" spans="1:9" ht="12.75" customHeight="1" x14ac:dyDescent="0.2"/>
    <row r="111" spans="1:9" ht="12.75" customHeight="1" x14ac:dyDescent="0.2"/>
    <row r="112" spans="1:9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5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5.75" customHeight="1" x14ac:dyDescent="0.2"/>
    <row r="152" ht="15" customHeight="1" x14ac:dyDescent="0.2"/>
    <row r="153" ht="12.75" customHeight="1" x14ac:dyDescent="0.2"/>
    <row r="154" ht="12.75" customHeight="1" x14ac:dyDescent="0.2"/>
    <row r="155" ht="12.75" customHeight="1" x14ac:dyDescent="0.2"/>
  </sheetData>
  <sheetProtection algorithmName="SHA-512" hashValue="UF2jIZq5ALOw7NcjY63PjCdQqOijavFr6YttC5Ns431dZYmIBp2rjCvT870Nx5gkPq9slIGHIMrBa5r4/vp+SA==" saltValue="L4RINKSRA9gxH6B2itBXJA==" spinCount="100000" sheet="1" objects="1" scenarios="1"/>
  <mergeCells count="8">
    <mergeCell ref="C1:I1"/>
    <mergeCell ref="C3:C5"/>
    <mergeCell ref="D3:D5"/>
    <mergeCell ref="I3:I5"/>
    <mergeCell ref="E3:E5"/>
    <mergeCell ref="F3:F5"/>
    <mergeCell ref="G3:G5"/>
    <mergeCell ref="H3:H5"/>
  </mergeCells>
  <phoneticPr fontId="19" type="noConversion"/>
  <dataValidations count="1">
    <dataValidation type="whole" operator="greaterThan" allowBlank="1" showInputMessage="1" showErrorMessage="1" errorTitle="Whole numbers only allowed" error="All monies should be independently rounded to the nearest £1,000." sqref="F99:H100 C55:D55 F55:G55 C8:D52 C62:D63 D67:D68 F67:F68 G68:H68 D71 F71:H71 C75:D82 C84:D95 F75:G82 F84:G95 C99:D100 F8:G52 C58:D59 F58:F63 G58:G59 G62:G63">
      <formula1>-99999999</formula1>
    </dataValidation>
  </dataValidations>
  <pageMargins left="0" right="0" top="0.98425196850393704" bottom="0.98425196850393704" header="0.51181102362204722" footer="0.51181102362204722"/>
  <pageSetup paperSize="9" scale="60" orientation="landscape" r:id="rId1"/>
  <headerFooter alignWithMargins="0"/>
  <rowBreaks count="1" manualBreakCount="1">
    <brk id="56" max="8" man="1"/>
  </rowBreaks>
  <ignoredErrors>
    <ignoredError sqref="E53 E69 E83 E96 E101 E103 E59" formula="1"/>
    <ignoredError sqref="F59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65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63.7109375" style="1" customWidth="1"/>
    <col min="3" max="16" width="17.7109375" style="1" customWidth="1"/>
    <col min="17" max="16384" width="9.85546875" style="1"/>
  </cols>
  <sheetData>
    <row r="1" spans="1:9" ht="17.25" customHeight="1" x14ac:dyDescent="0.25">
      <c r="A1" s="41" t="s">
        <v>139</v>
      </c>
      <c r="B1" s="42"/>
      <c r="C1" s="479" t="s">
        <v>248</v>
      </c>
      <c r="D1" s="486"/>
      <c r="E1" s="486"/>
      <c r="F1" s="486"/>
      <c r="G1" s="486"/>
      <c r="H1" s="487"/>
      <c r="I1" s="100"/>
    </row>
    <row r="2" spans="1:9" ht="12.75" customHeight="1" x14ac:dyDescent="0.25">
      <c r="A2" s="38"/>
      <c r="B2" s="43"/>
      <c r="C2" s="91">
        <v>1</v>
      </c>
      <c r="D2" s="92">
        <v>2</v>
      </c>
      <c r="E2" s="92">
        <v>3</v>
      </c>
      <c r="F2" s="92">
        <v>4</v>
      </c>
      <c r="G2" s="92">
        <v>5</v>
      </c>
      <c r="H2" s="93">
        <v>6</v>
      </c>
      <c r="I2" s="100"/>
    </row>
    <row r="3" spans="1:9" ht="15.75" customHeight="1" x14ac:dyDescent="0.25">
      <c r="A3" s="38"/>
      <c r="B3" s="43"/>
      <c r="C3" s="481" t="s">
        <v>643</v>
      </c>
      <c r="D3" s="481" t="s">
        <v>56</v>
      </c>
      <c r="E3" s="481" t="s">
        <v>644</v>
      </c>
      <c r="F3" s="481" t="s">
        <v>645</v>
      </c>
      <c r="G3" s="481" t="s">
        <v>646</v>
      </c>
      <c r="H3" s="481" t="s">
        <v>647</v>
      </c>
      <c r="I3" s="100"/>
    </row>
    <row r="4" spans="1:9" ht="15.75" customHeight="1" x14ac:dyDescent="0.25">
      <c r="A4" s="38"/>
      <c r="B4" s="43"/>
      <c r="C4" s="488"/>
      <c r="D4" s="488"/>
      <c r="E4" s="488"/>
      <c r="F4" s="491"/>
      <c r="G4" s="491"/>
      <c r="H4" s="488"/>
      <c r="I4" s="100"/>
    </row>
    <row r="5" spans="1:9" ht="15.75" customHeight="1" x14ac:dyDescent="0.25">
      <c r="A5" s="38"/>
      <c r="B5" s="43"/>
      <c r="C5" s="488"/>
      <c r="D5" s="488"/>
      <c r="E5" s="488"/>
      <c r="F5" s="491"/>
      <c r="G5" s="491"/>
      <c r="H5" s="488"/>
      <c r="I5" s="100"/>
    </row>
    <row r="6" spans="1:9" ht="15.75" customHeight="1" x14ac:dyDescent="0.25">
      <c r="A6" s="39"/>
      <c r="B6" s="44"/>
      <c r="C6" s="359" t="s">
        <v>170</v>
      </c>
      <c r="D6" s="359" t="s">
        <v>170</v>
      </c>
      <c r="E6" s="359" t="s">
        <v>170</v>
      </c>
      <c r="F6" s="359" t="s">
        <v>170</v>
      </c>
      <c r="G6" s="359" t="s">
        <v>170</v>
      </c>
      <c r="H6" s="359" t="s">
        <v>170</v>
      </c>
      <c r="I6" s="100"/>
    </row>
    <row r="7" spans="1:9" ht="12.75" customHeight="1" x14ac:dyDescent="0.2">
      <c r="A7" s="12">
        <v>1</v>
      </c>
      <c r="B7" s="355" t="s">
        <v>517</v>
      </c>
      <c r="C7" s="35"/>
      <c r="D7" s="35"/>
      <c r="E7" s="35"/>
      <c r="F7" s="35"/>
      <c r="G7" s="35"/>
      <c r="H7" s="35"/>
      <c r="I7" s="100"/>
    </row>
    <row r="8" spans="1:9" ht="12.75" customHeight="1" x14ac:dyDescent="0.2">
      <c r="A8" s="12" t="s">
        <v>250</v>
      </c>
      <c r="B8" s="103" t="s">
        <v>124</v>
      </c>
      <c r="C8" s="97">
        <f>SUM(D8:H8)</f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0"/>
    </row>
    <row r="9" spans="1:9" ht="12.75" customHeight="1" x14ac:dyDescent="0.2">
      <c r="A9" s="12" t="s">
        <v>251</v>
      </c>
      <c r="B9" s="103" t="s">
        <v>125</v>
      </c>
      <c r="C9" s="97">
        <f>SUM(D9:H9)</f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0"/>
    </row>
    <row r="10" spans="1:9" ht="12.75" customHeight="1" x14ac:dyDescent="0.2">
      <c r="A10" s="12">
        <v>2</v>
      </c>
      <c r="B10" s="355" t="s">
        <v>518</v>
      </c>
      <c r="C10" s="36"/>
      <c r="D10" s="36"/>
      <c r="E10" s="36"/>
      <c r="F10" s="36"/>
      <c r="G10" s="36"/>
      <c r="H10" s="36"/>
      <c r="I10" s="100"/>
    </row>
    <row r="11" spans="1:9" ht="12.75" customHeight="1" x14ac:dyDescent="0.2">
      <c r="A11" s="12" t="s">
        <v>255</v>
      </c>
      <c r="B11" s="103" t="s">
        <v>124</v>
      </c>
      <c r="C11" s="97">
        <f>SUM(D11:H11)</f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00"/>
    </row>
    <row r="12" spans="1:9" ht="12.75" customHeight="1" x14ac:dyDescent="0.2">
      <c r="A12" s="12" t="s">
        <v>256</v>
      </c>
      <c r="B12" s="103" t="s">
        <v>125</v>
      </c>
      <c r="C12" s="97">
        <f>SUM(D12:H12)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0"/>
    </row>
    <row r="13" spans="1:9" ht="12.75" customHeight="1" x14ac:dyDescent="0.2">
      <c r="A13" s="12">
        <v>3</v>
      </c>
      <c r="B13" s="79" t="s">
        <v>35</v>
      </c>
      <c r="C13" s="50">
        <f>SUM(D13:H13)</f>
        <v>0</v>
      </c>
      <c r="D13" s="50">
        <f>SUM(D8:D9)+SUM(D11:D12)</f>
        <v>0</v>
      </c>
      <c r="E13" s="50">
        <f>SUM(E8:E9)+SUM(E11:E12)</f>
        <v>0</v>
      </c>
      <c r="F13" s="50">
        <f>SUM(F8:F9)+SUM(F11:F12)</f>
        <v>0</v>
      </c>
      <c r="G13" s="50">
        <f>SUM(G8:G9)+SUM(G11:G12)</f>
        <v>0</v>
      </c>
      <c r="H13" s="50">
        <f>SUM(H8:H9)+SUM(H11:H12)</f>
        <v>0</v>
      </c>
      <c r="I13" s="100"/>
    </row>
    <row r="14" spans="1:9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99"/>
    </row>
    <row r="15" spans="1:9" ht="12.75" customHeight="1" x14ac:dyDescent="0.2"/>
    <row r="16" spans="1:9" ht="12.75" customHeight="1" x14ac:dyDescent="0.2"/>
    <row r="17" spans="3:3" ht="12.75" customHeight="1" x14ac:dyDescent="0.2"/>
    <row r="18" spans="3:3" ht="12.75" customHeight="1" x14ac:dyDescent="0.2"/>
    <row r="19" spans="3:3" ht="12.75" customHeight="1" x14ac:dyDescent="0.2"/>
    <row r="20" spans="3:3" ht="12.75" customHeight="1" x14ac:dyDescent="0.2"/>
    <row r="21" spans="3:3" ht="12.75" customHeight="1" x14ac:dyDescent="0.2"/>
    <row r="22" spans="3:3" ht="12.75" customHeight="1" x14ac:dyDescent="0.2"/>
    <row r="23" spans="3:3" ht="12.75" customHeight="1" x14ac:dyDescent="0.2"/>
    <row r="24" spans="3:3" ht="12.75" customHeight="1" x14ac:dyDescent="0.2"/>
    <row r="25" spans="3:3" ht="12.75" customHeight="1" x14ac:dyDescent="0.2">
      <c r="C25" s="198"/>
    </row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5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5.75" customHeight="1" x14ac:dyDescent="0.2"/>
    <row r="62" ht="15" customHeight="1" x14ac:dyDescent="0.2"/>
    <row r="63" ht="12.75" customHeight="1" x14ac:dyDescent="0.2"/>
    <row r="64" ht="12.75" customHeight="1" x14ac:dyDescent="0.2"/>
    <row r="65" ht="12.75" customHeight="1" x14ac:dyDescent="0.2"/>
  </sheetData>
  <sheetProtection algorithmName="SHA-512" hashValue="MVayDXOBHUiYCCEn9M9bE97XXTH9iHosJmcOKBfbDoXjgcYW8LkWlxfiyKVmmRpHzmze6LQ99mA+QODSp+7ACQ==" saltValue="SgKl/DwZr1D4Rl9auhhU+w==" spinCount="100000" sheet="1" objects="1" scenarios="1"/>
  <mergeCells count="7">
    <mergeCell ref="F3:F5"/>
    <mergeCell ref="G3:G5"/>
    <mergeCell ref="H3:H5"/>
    <mergeCell ref="C1:H1"/>
    <mergeCell ref="C3:C5"/>
    <mergeCell ref="D3:D5"/>
    <mergeCell ref="E3:E5"/>
  </mergeCells>
  <phoneticPr fontId="0" type="noConversion"/>
  <conditionalFormatting sqref="P44">
    <cfRule type="expression" dxfId="0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8:H9 D11:H12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7"/>
  <sheetViews>
    <sheetView zoomScaleNormal="100" workbookViewId="0">
      <selection activeCell="A2" sqref="A2"/>
    </sheetView>
  </sheetViews>
  <sheetFormatPr defaultRowHeight="12.75" x14ac:dyDescent="0.2"/>
  <cols>
    <col min="3" max="3" width="42.28515625" customWidth="1"/>
    <col min="4" max="4" width="51" customWidth="1"/>
    <col min="5" max="6" width="8.140625" hidden="1" customWidth="1"/>
    <col min="7" max="7" width="10.5703125" hidden="1" customWidth="1"/>
    <col min="8" max="8" width="12.7109375" hidden="1" customWidth="1"/>
    <col min="9" max="9" width="18" customWidth="1"/>
  </cols>
  <sheetData>
    <row r="1" spans="1:16" s="1" customFormat="1" ht="15.75" x14ac:dyDescent="0.25">
      <c r="A1" s="41" t="s">
        <v>543</v>
      </c>
      <c r="B1" s="60"/>
      <c r="C1" s="60"/>
      <c r="D1" s="299"/>
      <c r="E1" s="60"/>
      <c r="F1" s="60"/>
      <c r="G1" s="273"/>
      <c r="H1" s="273"/>
      <c r="I1" s="274"/>
    </row>
    <row r="2" spans="1:16" s="1" customFormat="1" ht="16.5" thickBot="1" x14ac:dyDescent="0.3">
      <c r="A2" s="38"/>
      <c r="B2" s="61"/>
      <c r="C2" s="61"/>
      <c r="D2" s="61"/>
      <c r="E2" s="61"/>
      <c r="F2" s="61"/>
      <c r="G2" s="275"/>
      <c r="H2" s="275"/>
      <c r="I2" s="270" t="s">
        <v>170</v>
      </c>
    </row>
    <row r="3" spans="1:16" s="1" customFormat="1" x14ac:dyDescent="0.2">
      <c r="A3" s="300"/>
      <c r="B3" s="301"/>
      <c r="C3" s="302"/>
      <c r="D3" s="302"/>
      <c r="E3" s="302"/>
      <c r="F3" s="302"/>
      <c r="G3" s="302"/>
      <c r="H3" s="302"/>
      <c r="I3" s="303"/>
    </row>
    <row r="4" spans="1:16" ht="38.25" x14ac:dyDescent="0.2">
      <c r="A4" s="304" t="s">
        <v>544</v>
      </c>
      <c r="B4" s="518" t="s">
        <v>545</v>
      </c>
      <c r="C4" s="519"/>
      <c r="D4" s="276" t="s">
        <v>546</v>
      </c>
      <c r="E4" s="277" t="s">
        <v>547</v>
      </c>
      <c r="F4" s="277" t="s">
        <v>642</v>
      </c>
      <c r="G4" s="278" t="s">
        <v>548</v>
      </c>
      <c r="H4" s="278" t="s">
        <v>549</v>
      </c>
      <c r="I4" s="305" t="s">
        <v>550</v>
      </c>
    </row>
    <row r="5" spans="1:16" ht="18.75" customHeight="1" x14ac:dyDescent="0.2">
      <c r="A5" s="279">
        <v>1</v>
      </c>
      <c r="B5" s="502" t="s">
        <v>551</v>
      </c>
      <c r="C5" s="503"/>
      <c r="D5" s="280" t="s">
        <v>552</v>
      </c>
      <c r="E5" s="281">
        <v>1</v>
      </c>
      <c r="F5" s="282">
        <v>0</v>
      </c>
      <c r="G5" s="283">
        <f>Table_1!D9</f>
        <v>0</v>
      </c>
      <c r="H5" s="283">
        <v>1</v>
      </c>
      <c r="I5" s="306">
        <f>G5</f>
        <v>0</v>
      </c>
    </row>
    <row r="6" spans="1:16" ht="14.25" x14ac:dyDescent="0.2">
      <c r="A6" s="284">
        <v>2</v>
      </c>
      <c r="B6" s="492" t="s">
        <v>553</v>
      </c>
      <c r="C6" s="493"/>
      <c r="D6" s="286" t="s">
        <v>554</v>
      </c>
      <c r="E6" s="281">
        <v>2</v>
      </c>
      <c r="F6" s="281">
        <v>0</v>
      </c>
      <c r="G6" s="287">
        <f>Table_1!D4</f>
        <v>0</v>
      </c>
      <c r="H6" s="287">
        <f>Table_1!D9</f>
        <v>0</v>
      </c>
      <c r="I6" s="307">
        <f t="shared" ref="I6:I11" si="0">ROUND(IF(H6=0,0,(100*G6)/H6),2)</f>
        <v>0</v>
      </c>
    </row>
    <row r="7" spans="1:16" ht="14.25" x14ac:dyDescent="0.2">
      <c r="A7" s="284">
        <v>3</v>
      </c>
      <c r="B7" s="492" t="s">
        <v>555</v>
      </c>
      <c r="C7" s="493"/>
      <c r="D7" s="286" t="s">
        <v>556</v>
      </c>
      <c r="E7" s="281">
        <v>3</v>
      </c>
      <c r="F7" s="281">
        <v>0</v>
      </c>
      <c r="G7" s="287">
        <f>Table_6b!C7</f>
        <v>0</v>
      </c>
      <c r="H7" s="287">
        <f>Table_1!D9</f>
        <v>0</v>
      </c>
      <c r="I7" s="307">
        <f t="shared" si="0"/>
        <v>0</v>
      </c>
    </row>
    <row r="8" spans="1:16" ht="14.25" x14ac:dyDescent="0.2">
      <c r="A8" s="284">
        <v>4</v>
      </c>
      <c r="B8" s="492" t="s">
        <v>557</v>
      </c>
      <c r="C8" s="493"/>
      <c r="D8" s="286" t="s">
        <v>558</v>
      </c>
      <c r="E8" s="281">
        <v>4</v>
      </c>
      <c r="F8" s="281">
        <v>0</v>
      </c>
      <c r="G8" s="287">
        <f>Table_6b!C8</f>
        <v>0</v>
      </c>
      <c r="H8" s="287">
        <f>Table_1!D9</f>
        <v>0</v>
      </c>
      <c r="I8" s="307">
        <f t="shared" si="0"/>
        <v>0</v>
      </c>
    </row>
    <row r="9" spans="1:16" ht="14.25" x14ac:dyDescent="0.2">
      <c r="A9" s="284">
        <v>5</v>
      </c>
      <c r="B9" s="492" t="s">
        <v>559</v>
      </c>
      <c r="C9" s="493"/>
      <c r="D9" s="286" t="s">
        <v>560</v>
      </c>
      <c r="E9" s="281">
        <v>5</v>
      </c>
      <c r="F9" s="281">
        <v>0</v>
      </c>
      <c r="G9" s="287">
        <f>Table_6b!C9</f>
        <v>0</v>
      </c>
      <c r="H9" s="287">
        <f>Table_1!D9</f>
        <v>0</v>
      </c>
      <c r="I9" s="307">
        <f t="shared" si="0"/>
        <v>0</v>
      </c>
    </row>
    <row r="10" spans="1:16" ht="14.25" x14ac:dyDescent="0.2">
      <c r="A10" s="284">
        <v>6</v>
      </c>
      <c r="B10" s="492" t="s">
        <v>561</v>
      </c>
      <c r="C10" s="493"/>
      <c r="D10" s="286" t="s">
        <v>562</v>
      </c>
      <c r="E10" s="281">
        <v>6</v>
      </c>
      <c r="F10" s="281">
        <v>0</v>
      </c>
      <c r="G10" s="287">
        <f>Table_6b!C7+Table_6b!C8+Table_6b!C9+Table_6b!C10+Table_6b!C11</f>
        <v>0</v>
      </c>
      <c r="H10" s="287">
        <f>Table_1!D9</f>
        <v>0</v>
      </c>
      <c r="I10" s="307">
        <f t="shared" si="0"/>
        <v>0</v>
      </c>
    </row>
    <row r="11" spans="1:16" ht="14.25" x14ac:dyDescent="0.2">
      <c r="A11" s="288">
        <v>8</v>
      </c>
      <c r="B11" s="516" t="s">
        <v>563</v>
      </c>
      <c r="C11" s="517"/>
      <c r="D11" s="286" t="s">
        <v>564</v>
      </c>
      <c r="E11" s="281">
        <v>8</v>
      </c>
      <c r="F11" s="281">
        <v>0</v>
      </c>
      <c r="G11" s="287">
        <f>Table_1!D5</f>
        <v>0</v>
      </c>
      <c r="H11" s="287">
        <f>Table_1!D9</f>
        <v>0</v>
      </c>
      <c r="I11" s="307">
        <f t="shared" si="0"/>
        <v>0</v>
      </c>
    </row>
    <row r="12" spans="1:16" ht="29.25" x14ac:dyDescent="0.2">
      <c r="A12" s="510">
        <v>9</v>
      </c>
      <c r="B12" s="520" t="s">
        <v>565</v>
      </c>
      <c r="C12" s="520"/>
      <c r="D12" s="289" t="s">
        <v>813</v>
      </c>
      <c r="E12" s="513"/>
      <c r="F12" s="290"/>
      <c r="G12" s="291">
        <f>Table_6a!G9+Table_6a!G10+Table_6a!G11</f>
        <v>0</v>
      </c>
      <c r="H12" s="292"/>
      <c r="I12" s="308"/>
      <c r="P12" s="394"/>
    </row>
    <row r="13" spans="1:16" ht="29.25" x14ac:dyDescent="0.2">
      <c r="A13" s="511"/>
      <c r="B13" s="504" t="s">
        <v>566</v>
      </c>
      <c r="C13" s="505"/>
      <c r="D13" s="289" t="s">
        <v>809</v>
      </c>
      <c r="E13" s="514"/>
      <c r="F13" s="293"/>
      <c r="G13" s="291">
        <f>SUM(Table_6a!G28:'Table_6a'!G35)</f>
        <v>0</v>
      </c>
      <c r="H13" s="292"/>
      <c r="I13" s="308"/>
    </row>
    <row r="14" spans="1:16" ht="29.25" x14ac:dyDescent="0.2">
      <c r="A14" s="511"/>
      <c r="B14" s="506"/>
      <c r="C14" s="507"/>
      <c r="D14" s="289" t="s">
        <v>810</v>
      </c>
      <c r="E14" s="515"/>
      <c r="F14" s="294"/>
      <c r="G14" s="395">
        <f>SUM(Table_6a!G42:'Table_6a'!G45)+SUM(Table_6a!G51:'Table_6a'!G54)</f>
        <v>0</v>
      </c>
      <c r="H14" s="292"/>
      <c r="I14" s="308"/>
    </row>
    <row r="15" spans="1:16" ht="29.25" x14ac:dyDescent="0.2">
      <c r="A15" s="511"/>
      <c r="B15" s="508"/>
      <c r="C15" s="509"/>
      <c r="D15" s="289" t="s">
        <v>811</v>
      </c>
      <c r="E15" s="294"/>
      <c r="F15" s="294"/>
      <c r="G15" s="395">
        <f>SUM(Table_6a!G18:G21)</f>
        <v>0</v>
      </c>
      <c r="H15" s="292"/>
      <c r="I15" s="308"/>
    </row>
    <row r="16" spans="1:16" ht="15" x14ac:dyDescent="0.2">
      <c r="A16" s="512"/>
      <c r="B16" s="500"/>
      <c r="C16" s="501"/>
      <c r="D16" s="289" t="s">
        <v>567</v>
      </c>
      <c r="E16" s="294">
        <v>9</v>
      </c>
      <c r="F16" s="294">
        <v>0</v>
      </c>
      <c r="G16" s="395">
        <f>IF(Title_Page!B4="W",G14,IF(Title_Page!B4="S",G13,IF(Title_Page!B4="E",G12,G15)))</f>
        <v>0</v>
      </c>
      <c r="H16" s="287">
        <f>Table_1!D9</f>
        <v>0</v>
      </c>
      <c r="I16" s="307">
        <f t="shared" ref="I16:I26" si="1">ROUND(IF(H16=0,0,(100*G16)/H16),2)</f>
        <v>0</v>
      </c>
    </row>
    <row r="17" spans="1:9" ht="14.25" x14ac:dyDescent="0.2">
      <c r="A17" s="279">
        <v>10</v>
      </c>
      <c r="B17" s="502" t="s">
        <v>568</v>
      </c>
      <c r="C17" s="503"/>
      <c r="D17" s="295" t="s">
        <v>812</v>
      </c>
      <c r="E17" s="281">
        <v>10</v>
      </c>
      <c r="F17" s="281">
        <v>0</v>
      </c>
      <c r="G17" s="287">
        <f>Table_6a!G60</f>
        <v>0</v>
      </c>
      <c r="H17" s="287">
        <f>Table_1!D9</f>
        <v>0</v>
      </c>
      <c r="I17" s="307">
        <f t="shared" si="1"/>
        <v>0</v>
      </c>
    </row>
    <row r="18" spans="1:9" ht="14.25" x14ac:dyDescent="0.2">
      <c r="A18" s="284">
        <v>11</v>
      </c>
      <c r="B18" s="492" t="s">
        <v>569</v>
      </c>
      <c r="C18" s="493"/>
      <c r="D18" s="295" t="s">
        <v>570</v>
      </c>
      <c r="E18" s="281">
        <v>11</v>
      </c>
      <c r="F18" s="281">
        <v>0</v>
      </c>
      <c r="G18" s="287">
        <f>Table_1!D6</f>
        <v>0</v>
      </c>
      <c r="H18" s="287">
        <f>Table_1!D9</f>
        <v>0</v>
      </c>
      <c r="I18" s="307">
        <f t="shared" si="1"/>
        <v>0</v>
      </c>
    </row>
    <row r="19" spans="1:9" ht="14.25" x14ac:dyDescent="0.2">
      <c r="A19" s="284">
        <v>12</v>
      </c>
      <c r="B19" s="492" t="s">
        <v>571</v>
      </c>
      <c r="C19" s="493"/>
      <c r="D19" s="295" t="s">
        <v>572</v>
      </c>
      <c r="E19" s="281">
        <v>12</v>
      </c>
      <c r="F19" s="281">
        <v>0</v>
      </c>
      <c r="G19" s="287">
        <f>Table_6b!C27</f>
        <v>0</v>
      </c>
      <c r="H19" s="287">
        <f>Table_1!D9</f>
        <v>0</v>
      </c>
      <c r="I19" s="307">
        <f t="shared" si="1"/>
        <v>0</v>
      </c>
    </row>
    <row r="20" spans="1:9" ht="14.25" x14ac:dyDescent="0.2">
      <c r="A20" s="284">
        <v>14</v>
      </c>
      <c r="B20" s="492" t="s">
        <v>573</v>
      </c>
      <c r="C20" s="493"/>
      <c r="D20" s="295" t="s">
        <v>574</v>
      </c>
      <c r="E20" s="281">
        <v>14</v>
      </c>
      <c r="F20" s="281">
        <v>0</v>
      </c>
      <c r="G20" s="287">
        <f>Table_6b!C32</f>
        <v>0</v>
      </c>
      <c r="H20" s="287">
        <f>Table_1!D9</f>
        <v>0</v>
      </c>
      <c r="I20" s="307">
        <f t="shared" si="1"/>
        <v>0</v>
      </c>
    </row>
    <row r="21" spans="1:9" ht="28.5" x14ac:dyDescent="0.2">
      <c r="A21" s="284">
        <v>16</v>
      </c>
      <c r="B21" s="492" t="s">
        <v>575</v>
      </c>
      <c r="C21" s="493"/>
      <c r="D21" s="295" t="s">
        <v>576</v>
      </c>
      <c r="E21" s="281">
        <v>16</v>
      </c>
      <c r="F21" s="281">
        <v>0</v>
      </c>
      <c r="G21" s="287">
        <f>SUM(Table_6b!C33:'Table_6b'!C36)</f>
        <v>0</v>
      </c>
      <c r="H21" s="287">
        <f>Table_1!D9</f>
        <v>0</v>
      </c>
      <c r="I21" s="307">
        <f t="shared" si="1"/>
        <v>0</v>
      </c>
    </row>
    <row r="22" spans="1:9" ht="14.25" x14ac:dyDescent="0.2">
      <c r="A22" s="284">
        <v>18</v>
      </c>
      <c r="B22" s="492" t="s">
        <v>577</v>
      </c>
      <c r="C22" s="493"/>
      <c r="D22" s="286" t="s">
        <v>578</v>
      </c>
      <c r="E22" s="281">
        <v>18</v>
      </c>
      <c r="F22" s="281">
        <v>0</v>
      </c>
      <c r="G22" s="287">
        <f>Table_1!D7</f>
        <v>0</v>
      </c>
      <c r="H22" s="287">
        <f>Table_1!D9</f>
        <v>0</v>
      </c>
      <c r="I22" s="307">
        <f t="shared" si="1"/>
        <v>0</v>
      </c>
    </row>
    <row r="23" spans="1:9" ht="14.25" x14ac:dyDescent="0.2">
      <c r="A23" s="284">
        <v>19</v>
      </c>
      <c r="B23" s="492" t="s">
        <v>579</v>
      </c>
      <c r="C23" s="493"/>
      <c r="D23" s="295" t="s">
        <v>580</v>
      </c>
      <c r="E23" s="281">
        <v>19</v>
      </c>
      <c r="F23" s="281">
        <v>0</v>
      </c>
      <c r="G23" s="287">
        <f>Table_1!D8</f>
        <v>0</v>
      </c>
      <c r="H23" s="287">
        <f>Table_1!D9</f>
        <v>0</v>
      </c>
      <c r="I23" s="307">
        <f t="shared" si="1"/>
        <v>0</v>
      </c>
    </row>
    <row r="24" spans="1:9" ht="28.5" x14ac:dyDescent="0.2">
      <c r="A24" s="284">
        <v>20</v>
      </c>
      <c r="B24" s="493" t="s">
        <v>581</v>
      </c>
      <c r="C24" s="499"/>
      <c r="D24" s="295" t="s">
        <v>582</v>
      </c>
      <c r="E24" s="281">
        <v>20</v>
      </c>
      <c r="F24" s="281">
        <v>0</v>
      </c>
      <c r="G24" s="287">
        <f>Table_1!D6-Table_7!I96</f>
        <v>0</v>
      </c>
      <c r="H24" s="287">
        <f>Table_1!D6</f>
        <v>0</v>
      </c>
      <c r="I24" s="307">
        <f t="shared" si="1"/>
        <v>0</v>
      </c>
    </row>
    <row r="25" spans="1:9" ht="14.25" x14ac:dyDescent="0.2">
      <c r="A25" s="284" t="s">
        <v>583</v>
      </c>
      <c r="B25" s="492" t="s">
        <v>584</v>
      </c>
      <c r="C25" s="493"/>
      <c r="D25" s="295" t="s">
        <v>585</v>
      </c>
      <c r="E25" s="281">
        <v>22</v>
      </c>
      <c r="F25" s="281">
        <v>1</v>
      </c>
      <c r="G25" s="287">
        <f>Table_1!D47</f>
        <v>0</v>
      </c>
      <c r="H25" s="287">
        <f>Table_1!D9</f>
        <v>0</v>
      </c>
      <c r="I25" s="307">
        <f t="shared" si="1"/>
        <v>0</v>
      </c>
    </row>
    <row r="26" spans="1:9" ht="28.5" x14ac:dyDescent="0.2">
      <c r="A26" s="284" t="s">
        <v>586</v>
      </c>
      <c r="B26" s="493" t="s">
        <v>587</v>
      </c>
      <c r="C26" s="499"/>
      <c r="D26" s="295" t="s">
        <v>588</v>
      </c>
      <c r="E26" s="281">
        <v>22</v>
      </c>
      <c r="F26" s="281">
        <v>2</v>
      </c>
      <c r="G26" s="287">
        <f>Table_1!D47+Table_7!I99</f>
        <v>0</v>
      </c>
      <c r="H26" s="287">
        <f>Table_1!D9</f>
        <v>0</v>
      </c>
      <c r="I26" s="307">
        <f t="shared" si="1"/>
        <v>0</v>
      </c>
    </row>
    <row r="27" spans="1:9" ht="14.25" x14ac:dyDescent="0.2">
      <c r="A27" s="284">
        <v>23</v>
      </c>
      <c r="B27" s="492" t="s">
        <v>589</v>
      </c>
      <c r="C27" s="493"/>
      <c r="D27" s="295" t="s">
        <v>590</v>
      </c>
      <c r="E27" s="281">
        <v>23</v>
      </c>
      <c r="F27" s="281">
        <v>0</v>
      </c>
      <c r="G27" s="287">
        <f>Table_3!D20</f>
        <v>0</v>
      </c>
      <c r="H27" s="287">
        <f>Table_3!D26</f>
        <v>0</v>
      </c>
      <c r="I27" s="307">
        <f>ROUND(IF(H27=0,0,(G27)/H27),2)</f>
        <v>0</v>
      </c>
    </row>
    <row r="28" spans="1:9" ht="14.25" x14ac:dyDescent="0.2">
      <c r="A28" s="284">
        <v>24</v>
      </c>
      <c r="B28" s="492" t="s">
        <v>591</v>
      </c>
      <c r="C28" s="493"/>
      <c r="D28" s="295" t="s">
        <v>592</v>
      </c>
      <c r="E28" s="281">
        <v>24</v>
      </c>
      <c r="F28" s="281">
        <v>0</v>
      </c>
      <c r="G28" s="287">
        <f>Table_3!D18+Table_3!D19</f>
        <v>0</v>
      </c>
      <c r="H28" s="287">
        <f>Table_3!D26</f>
        <v>0</v>
      </c>
      <c r="I28" s="307">
        <f>ROUND(IF(H28=0,0,(G28)/H28),2)</f>
        <v>0</v>
      </c>
    </row>
    <row r="29" spans="1:9" ht="28.5" x14ac:dyDescent="0.2">
      <c r="A29" s="284" t="s">
        <v>593</v>
      </c>
      <c r="B29" s="492" t="s">
        <v>594</v>
      </c>
      <c r="C29" s="493"/>
      <c r="D29" s="295" t="s">
        <v>595</v>
      </c>
      <c r="E29" s="281">
        <v>26</v>
      </c>
      <c r="F29" s="281">
        <v>1</v>
      </c>
      <c r="G29" s="287">
        <f>Table_3!D18+Table_3!D19-Table_3!D25</f>
        <v>0</v>
      </c>
      <c r="H29" s="287">
        <f>Table_1!D20-Table_1!D17</f>
        <v>0</v>
      </c>
      <c r="I29" s="307">
        <f>ROUND(IF(H29=0,0,(365*G29)/H29),2)</f>
        <v>0</v>
      </c>
    </row>
    <row r="30" spans="1:9" ht="42.75" x14ac:dyDescent="0.2">
      <c r="A30" s="284" t="s">
        <v>596</v>
      </c>
      <c r="B30" s="493" t="s">
        <v>597</v>
      </c>
      <c r="C30" s="499"/>
      <c r="D30" s="295" t="s">
        <v>598</v>
      </c>
      <c r="E30" s="281">
        <v>26</v>
      </c>
      <c r="F30" s="281">
        <v>2</v>
      </c>
      <c r="G30" s="287">
        <f>Table_3!D18+Table_3!D19-Table_3!D25</f>
        <v>0</v>
      </c>
      <c r="H30" s="287">
        <f>Table_1!D20-Table_1!D17-Table_7!I99</f>
        <v>0</v>
      </c>
      <c r="I30" s="307">
        <f>ROUND(IF(H30=0,0,(365*G30)/H30),2)</f>
        <v>0</v>
      </c>
    </row>
    <row r="31" spans="1:9" ht="28.5" x14ac:dyDescent="0.2">
      <c r="A31" s="284" t="s">
        <v>599</v>
      </c>
      <c r="B31" s="492" t="s">
        <v>600</v>
      </c>
      <c r="C31" s="493"/>
      <c r="D31" s="286" t="s">
        <v>601</v>
      </c>
      <c r="E31" s="281">
        <v>27</v>
      </c>
      <c r="F31" s="281">
        <v>1</v>
      </c>
      <c r="G31" s="287">
        <f>Table_3!D49+Table_3!D54+Table_3!D55</f>
        <v>0</v>
      </c>
      <c r="H31" s="287">
        <f>Table_1!D20</f>
        <v>0</v>
      </c>
      <c r="I31" s="307">
        <f>ROUND(IF(H31=0,0,(365*G31)/H31),2)</f>
        <v>0</v>
      </c>
    </row>
    <row r="32" spans="1:9" ht="28.5" x14ac:dyDescent="0.2">
      <c r="A32" s="284" t="s">
        <v>602</v>
      </c>
      <c r="B32" s="493" t="s">
        <v>603</v>
      </c>
      <c r="C32" s="499"/>
      <c r="D32" s="286" t="s">
        <v>604</v>
      </c>
      <c r="E32" s="281">
        <v>27</v>
      </c>
      <c r="F32" s="281">
        <v>2</v>
      </c>
      <c r="G32" s="287">
        <f>Table_3!D49+Table_3!D54</f>
        <v>0</v>
      </c>
      <c r="H32" s="287">
        <f>Table_1!D20-Table_7!I99</f>
        <v>0</v>
      </c>
      <c r="I32" s="307">
        <f>ROUND(IF(H32=0,0,(365*G32)/H32),2)</f>
        <v>0</v>
      </c>
    </row>
    <row r="33" spans="1:9" ht="28.5" x14ac:dyDescent="0.2">
      <c r="A33" s="284">
        <v>28</v>
      </c>
      <c r="B33" s="492" t="s">
        <v>605</v>
      </c>
      <c r="C33" s="493"/>
      <c r="D33" s="295" t="s">
        <v>606</v>
      </c>
      <c r="E33" s="281">
        <v>28</v>
      </c>
      <c r="F33" s="281">
        <v>0</v>
      </c>
      <c r="G33" s="287">
        <f>Table_3!D17</f>
        <v>0</v>
      </c>
      <c r="H33" s="287">
        <f>Table_1!D9-SUM(Table_6b!C7:'Table_6b'!C11)</f>
        <v>0</v>
      </c>
      <c r="I33" s="307">
        <f>ROUND(IF(H33=0,0,(365*G33)/H33),2)</f>
        <v>0</v>
      </c>
    </row>
    <row r="34" spans="1:9" ht="28.5" x14ac:dyDescent="0.2">
      <c r="A34" s="284">
        <v>29</v>
      </c>
      <c r="B34" s="492" t="s">
        <v>607</v>
      </c>
      <c r="C34" s="493"/>
      <c r="D34" s="295" t="s">
        <v>871</v>
      </c>
      <c r="E34" s="281">
        <v>29</v>
      </c>
      <c r="F34" s="281">
        <v>0</v>
      </c>
      <c r="G34" s="421">
        <f>Table_3!D24+Table_3!D33+Table_3!D34</f>
        <v>0</v>
      </c>
      <c r="H34" s="287">
        <f>Table_1!D9</f>
        <v>0</v>
      </c>
      <c r="I34" s="307">
        <f>ROUND(IF(H34=0,0,(100*G34)/H34),2)</f>
        <v>0</v>
      </c>
    </row>
    <row r="35" spans="1:9" ht="14.25" x14ac:dyDescent="0.2">
      <c r="A35" s="284" t="s">
        <v>608</v>
      </c>
      <c r="B35" s="492" t="s">
        <v>609</v>
      </c>
      <c r="C35" s="493"/>
      <c r="D35" s="295" t="s">
        <v>610</v>
      </c>
      <c r="E35" s="281">
        <v>30</v>
      </c>
      <c r="F35" s="281">
        <v>1</v>
      </c>
      <c r="G35" s="287">
        <f>Table_1!D15</f>
        <v>0</v>
      </c>
      <c r="H35" s="287">
        <f>Table_1!D9</f>
        <v>0</v>
      </c>
      <c r="I35" s="307">
        <f>ROUND(IF(H35=0,0,(100*G35)/H35),2)</f>
        <v>0</v>
      </c>
    </row>
    <row r="36" spans="1:9" ht="28.5" x14ac:dyDescent="0.2">
      <c r="A36" s="284" t="s">
        <v>611</v>
      </c>
      <c r="B36" s="493" t="s">
        <v>612</v>
      </c>
      <c r="C36" s="499"/>
      <c r="D36" s="295" t="s">
        <v>613</v>
      </c>
      <c r="E36" s="281">
        <v>30</v>
      </c>
      <c r="F36" s="281">
        <v>2</v>
      </c>
      <c r="G36" s="287">
        <f>Table_1!D15-Table_7!E99</f>
        <v>0</v>
      </c>
      <c r="H36" s="287">
        <f>Table_1!D9</f>
        <v>0</v>
      </c>
      <c r="I36" s="307">
        <f>ROUND(IF(H36=0,0,(100*G36)/H36),2)</f>
        <v>0</v>
      </c>
    </row>
    <row r="37" spans="1:9" ht="14.25" x14ac:dyDescent="0.2">
      <c r="A37" s="284">
        <v>31</v>
      </c>
      <c r="B37" s="492" t="s">
        <v>614</v>
      </c>
      <c r="C37" s="493"/>
      <c r="D37" s="295" t="s">
        <v>615</v>
      </c>
      <c r="E37" s="281">
        <v>31</v>
      </c>
      <c r="F37" s="281">
        <v>0</v>
      </c>
      <c r="G37" s="287">
        <f>Table_4!D4</f>
        <v>0</v>
      </c>
      <c r="H37" s="287">
        <f>Table_1!D9</f>
        <v>0</v>
      </c>
      <c r="I37" s="307">
        <f>ROUND(IF(H37=0,0,(100*G37)/H37),2)</f>
        <v>0</v>
      </c>
    </row>
    <row r="38" spans="1:9" ht="28.5" x14ac:dyDescent="0.2">
      <c r="A38" s="284" t="s">
        <v>616</v>
      </c>
      <c r="B38" s="492" t="s">
        <v>617</v>
      </c>
      <c r="C38" s="493"/>
      <c r="D38" s="286" t="s">
        <v>872</v>
      </c>
      <c r="E38" s="281">
        <v>32</v>
      </c>
      <c r="F38" s="281">
        <v>1</v>
      </c>
      <c r="G38" s="421">
        <f>Table_3!D24+Table_3!D33+Table_3!D34</f>
        <v>0</v>
      </c>
      <c r="H38" s="287">
        <f>Table_3!D49+Table_3!D54+Table_3!D55</f>
        <v>0</v>
      </c>
      <c r="I38" s="307">
        <f>ROUND(IF(H38=0,0,(G38)/H38),2)</f>
        <v>0</v>
      </c>
    </row>
    <row r="39" spans="1:9" ht="28.5" x14ac:dyDescent="0.2">
      <c r="A39" s="284" t="s">
        <v>618</v>
      </c>
      <c r="B39" s="296" t="s">
        <v>619</v>
      </c>
      <c r="C39" s="285"/>
      <c r="D39" s="286" t="s">
        <v>873</v>
      </c>
      <c r="E39" s="281">
        <v>32</v>
      </c>
      <c r="F39" s="281">
        <v>2</v>
      </c>
      <c r="G39" s="421">
        <f>Table_3!D24+Table_3!D33+Table_3!D34</f>
        <v>0</v>
      </c>
      <c r="H39" s="287">
        <f>Table_3!D49+Table_3!D54</f>
        <v>0</v>
      </c>
      <c r="I39" s="307">
        <f>ROUND(IF(H39=0,0,(G39)/H39),2)</f>
        <v>0</v>
      </c>
    </row>
    <row r="40" spans="1:9" ht="29.25" customHeight="1" x14ac:dyDescent="0.2">
      <c r="A40" s="288" t="s">
        <v>620</v>
      </c>
      <c r="B40" s="496" t="s">
        <v>621</v>
      </c>
      <c r="C40" s="434"/>
      <c r="D40" s="295" t="s">
        <v>622</v>
      </c>
      <c r="E40" s="281">
        <v>33</v>
      </c>
      <c r="F40" s="281">
        <v>1</v>
      </c>
      <c r="G40" s="287">
        <f>Table_7!I67</f>
        <v>0</v>
      </c>
      <c r="H40" s="287">
        <f>Table_1!D20</f>
        <v>0</v>
      </c>
      <c r="I40" s="307">
        <f>ROUND(IF(H40=0,0,(100*G40)/H40),2)</f>
        <v>0</v>
      </c>
    </row>
    <row r="41" spans="1:9" ht="30.75" customHeight="1" x14ac:dyDescent="0.2">
      <c r="A41" s="284" t="s">
        <v>623</v>
      </c>
      <c r="B41" s="434" t="s">
        <v>624</v>
      </c>
      <c r="C41" s="434"/>
      <c r="D41" s="295" t="s">
        <v>625</v>
      </c>
      <c r="E41" s="281">
        <v>33</v>
      </c>
      <c r="F41" s="281">
        <v>2</v>
      </c>
      <c r="G41" s="287">
        <f>Table_7!I67</f>
        <v>0</v>
      </c>
      <c r="H41" s="287">
        <f>Table_1!D20-Table_7!I99</f>
        <v>0</v>
      </c>
      <c r="I41" s="307">
        <f>ROUND(IF(H41=0,0,(100*G41)/H41),2)</f>
        <v>0</v>
      </c>
    </row>
    <row r="42" spans="1:9" ht="28.5" x14ac:dyDescent="0.2">
      <c r="A42" s="284" t="s">
        <v>626</v>
      </c>
      <c r="B42" s="496" t="s">
        <v>627</v>
      </c>
      <c r="C42" s="434"/>
      <c r="D42" s="295" t="s">
        <v>628</v>
      </c>
      <c r="E42" s="281">
        <v>34</v>
      </c>
      <c r="F42" s="281">
        <v>1</v>
      </c>
      <c r="G42" s="287">
        <f>Table_4!D4+Table_4!D12</f>
        <v>0</v>
      </c>
      <c r="H42" s="287">
        <f>Table_1!D20-Table_1!D17</f>
        <v>0</v>
      </c>
      <c r="I42" s="307">
        <f>ROUND(IF(H42=0,0,(365*G42)/H42),2)</f>
        <v>0</v>
      </c>
    </row>
    <row r="43" spans="1:9" ht="28.5" x14ac:dyDescent="0.2">
      <c r="A43" s="288" t="s">
        <v>629</v>
      </c>
      <c r="B43" s="434" t="s">
        <v>630</v>
      </c>
      <c r="C43" s="497"/>
      <c r="D43" s="295" t="s">
        <v>631</v>
      </c>
      <c r="E43" s="281">
        <v>34</v>
      </c>
      <c r="F43" s="281">
        <v>2</v>
      </c>
      <c r="G43" s="287">
        <f>Table_4!D4+Table_4!D12</f>
        <v>0</v>
      </c>
      <c r="H43" s="287">
        <f>Table_1!D20-Table_1!D17-Table_7!I99</f>
        <v>0</v>
      </c>
      <c r="I43" s="307">
        <f>ROUND(IF(H43=0,0,(365*G43)/H43),2)</f>
        <v>0</v>
      </c>
    </row>
    <row r="44" spans="1:9" ht="14.25" x14ac:dyDescent="0.2">
      <c r="A44" s="284">
        <v>36</v>
      </c>
      <c r="B44" s="498" t="s">
        <v>632</v>
      </c>
      <c r="C44" s="493"/>
      <c r="D44" s="295" t="s">
        <v>633</v>
      </c>
      <c r="E44" s="281">
        <v>36</v>
      </c>
      <c r="F44" s="281">
        <v>0</v>
      </c>
      <c r="G44" s="287">
        <f>Table_1!D18</f>
        <v>0</v>
      </c>
      <c r="H44" s="287">
        <f>Table_1!D9</f>
        <v>0</v>
      </c>
      <c r="I44" s="307">
        <f>ROUND(IF(H44=0,0,(100*G44)/H44),2)</f>
        <v>0</v>
      </c>
    </row>
    <row r="45" spans="1:9" ht="28.5" x14ac:dyDescent="0.2">
      <c r="A45" s="284">
        <v>37</v>
      </c>
      <c r="B45" s="492" t="s">
        <v>634</v>
      </c>
      <c r="C45" s="493"/>
      <c r="D45" s="295" t="s">
        <v>635</v>
      </c>
      <c r="E45" s="281">
        <v>37</v>
      </c>
      <c r="F45" s="281">
        <v>0</v>
      </c>
      <c r="G45" s="287">
        <f>Table_3!D18+Table_3!D19</f>
        <v>0</v>
      </c>
      <c r="H45" s="287">
        <f>Table_3!D34+Table_3!D24+Table_3!D25</f>
        <v>0</v>
      </c>
      <c r="I45" s="307">
        <f>ROUND(IF(H45=0,0,(G45)/H45),2)</f>
        <v>0</v>
      </c>
    </row>
    <row r="46" spans="1:9" ht="14.25" x14ac:dyDescent="0.2">
      <c r="A46" s="284" t="s">
        <v>636</v>
      </c>
      <c r="B46" s="492" t="s">
        <v>637</v>
      </c>
      <c r="C46" s="493"/>
      <c r="D46" s="286" t="s">
        <v>638</v>
      </c>
      <c r="E46" s="281">
        <v>38</v>
      </c>
      <c r="F46" s="281">
        <v>1</v>
      </c>
      <c r="G46" s="287">
        <f>Table_1!D34-Table_1!D32</f>
        <v>0</v>
      </c>
      <c r="H46" s="287">
        <f>Table_3!D40</f>
        <v>0</v>
      </c>
      <c r="I46" s="307">
        <f>ROUND(IF(H46=0,0,(100*G46)/H46),2)</f>
        <v>0</v>
      </c>
    </row>
    <row r="47" spans="1:9" ht="29.25" thickBot="1" x14ac:dyDescent="0.25">
      <c r="A47" s="297" t="s">
        <v>639</v>
      </c>
      <c r="B47" s="494" t="s">
        <v>640</v>
      </c>
      <c r="C47" s="495"/>
      <c r="D47" s="298" t="s">
        <v>641</v>
      </c>
      <c r="E47" s="309">
        <v>38</v>
      </c>
      <c r="F47" s="309">
        <v>2</v>
      </c>
      <c r="G47" s="310">
        <f>(Table_1!D34-Table_1!D32)+Table_7!I99</f>
        <v>0</v>
      </c>
      <c r="H47" s="310">
        <f>Table_3!D40</f>
        <v>0</v>
      </c>
      <c r="I47" s="311">
        <f>ROUND(IF(H47=0,0,(100*G47)/H47),2)</f>
        <v>0</v>
      </c>
    </row>
  </sheetData>
  <sheetProtection algorithmName="SHA-512" hashValue="C2yUXKhhjuwY4sljw/QJ5iw/Ry5ISg3au8vBwoWOEd0+A0hI+Tl9KMMzSLevejDKoT1LRPUvBUzVptyz/RtbYA==" saltValue="IdlJWSQo3AVAXIOBebOoMg==" spinCount="100000" sheet="1" objects="1" scenarios="1"/>
  <mergeCells count="43">
    <mergeCell ref="B4:C4"/>
    <mergeCell ref="B5:C5"/>
    <mergeCell ref="B6:C6"/>
    <mergeCell ref="B7:C7"/>
    <mergeCell ref="B12:C12"/>
    <mergeCell ref="B13:C15"/>
    <mergeCell ref="A12:A16"/>
    <mergeCell ref="E12:E14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40:C40"/>
    <mergeCell ref="B32:C32"/>
    <mergeCell ref="B33:C33"/>
    <mergeCell ref="B34:C34"/>
    <mergeCell ref="B35:C35"/>
    <mergeCell ref="B45:C45"/>
    <mergeCell ref="B46:C46"/>
    <mergeCell ref="B47:C47"/>
    <mergeCell ref="B41:C41"/>
    <mergeCell ref="B42:C42"/>
    <mergeCell ref="B43:C43"/>
    <mergeCell ref="B44:C44"/>
  </mergeCells>
  <phoneticPr fontId="19" type="noConversion"/>
  <pageMargins left="0.75" right="0.75" top="1" bottom="1" header="0.5" footer="0.5"/>
  <pageSetup paperSize="9" scale="52" orientation="portrait" r:id="rId1"/>
  <headerFooter alignWithMargins="0"/>
  <ignoredErrors>
    <ignoredError sqref="H24 I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AT114"/>
  <sheetViews>
    <sheetView zoomScale="80" zoomScaleNormal="80" workbookViewId="0">
      <pane ySplit="7365" topLeftCell="A96"/>
      <selection pane="bottomLeft" activeCell="A110" sqref="A110:A112"/>
    </sheetView>
  </sheetViews>
  <sheetFormatPr defaultRowHeight="12.75" x14ac:dyDescent="0.2"/>
  <cols>
    <col min="1" max="1" width="26.7109375" customWidth="1"/>
    <col min="4" max="4" width="10" customWidth="1"/>
    <col min="10" max="10" width="11.5703125" bestFit="1" customWidth="1"/>
    <col min="18" max="18" width="12.42578125" style="336" bestFit="1" customWidth="1"/>
    <col min="19" max="29" width="9.140625" style="336"/>
    <col min="30" max="30" width="13.140625" bestFit="1" customWidth="1"/>
    <col min="35" max="35" width="12.5703125" bestFit="1" customWidth="1"/>
    <col min="46" max="46" width="10" customWidth="1"/>
    <col min="47" max="47" width="5" bestFit="1" customWidth="1"/>
  </cols>
  <sheetData>
    <row r="1" spans="1:45" x14ac:dyDescent="0.2">
      <c r="A1" s="366" t="s">
        <v>807</v>
      </c>
      <c r="B1" s="451" t="s">
        <v>418</v>
      </c>
      <c r="C1" s="451"/>
      <c r="D1" s="452" t="s">
        <v>419</v>
      </c>
      <c r="E1" s="452"/>
      <c r="F1" s="451" t="s">
        <v>420</v>
      </c>
      <c r="G1" s="453"/>
      <c r="H1" s="449" t="s">
        <v>421</v>
      </c>
      <c r="I1" s="450"/>
      <c r="J1" s="447" t="s">
        <v>422</v>
      </c>
      <c r="K1" s="448"/>
      <c r="L1" s="448"/>
      <c r="M1" s="448"/>
      <c r="N1" s="448"/>
      <c r="O1" s="448"/>
      <c r="P1" s="448"/>
      <c r="Q1" s="448"/>
      <c r="R1" s="454" t="s">
        <v>423</v>
      </c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6"/>
      <c r="AD1" s="457" t="s">
        <v>424</v>
      </c>
      <c r="AE1" s="458"/>
      <c r="AF1" s="458"/>
      <c r="AG1" s="459"/>
      <c r="AH1" s="349" t="s">
        <v>425</v>
      </c>
      <c r="AI1" s="457" t="s">
        <v>426</v>
      </c>
      <c r="AJ1" s="458"/>
      <c r="AK1" s="458"/>
      <c r="AL1" s="458"/>
      <c r="AM1" s="458"/>
      <c r="AN1" s="460"/>
      <c r="AO1" s="461" t="s">
        <v>427</v>
      </c>
      <c r="AP1" s="461"/>
      <c r="AQ1" s="461"/>
      <c r="AR1" s="461"/>
      <c r="AS1" s="461"/>
    </row>
    <row r="2" spans="1:45" x14ac:dyDescent="0.2">
      <c r="A2" s="373" t="s">
        <v>828</v>
      </c>
      <c r="B2" s="320"/>
      <c r="C2" s="321" t="str">
        <f>IF(Table_1!F4=0,"zero",RIGHT(Table_1!F4,1))</f>
        <v>zero</v>
      </c>
      <c r="D2" s="203"/>
      <c r="E2" s="204"/>
      <c r="F2" s="320" t="str">
        <f>IF(Table_3!D5=0,"zero",RIGHT(Table_3!D5,1))</f>
        <v>zero</v>
      </c>
      <c r="G2" s="321" t="str">
        <f>IF(Table_3!F5=0,"zero",RIGHT(Table_3!F5,1))</f>
        <v>zero</v>
      </c>
      <c r="H2" s="203" t="str">
        <f>IF(Table_4!D4=0,"zero",RIGHT(Table_4!D4,1))</f>
        <v>zero</v>
      </c>
      <c r="I2" s="204" t="str">
        <f>IF(Table_4!F4=0,"zero",RIGHT(Table_4!F4,1))</f>
        <v>zero</v>
      </c>
      <c r="J2" s="381" t="str">
        <f>IF(Table_5a!C7=0,"zero",RIGHT(Table_5a!C7,1))</f>
        <v>zero</v>
      </c>
      <c r="K2" s="382" t="str">
        <f>IF(Table_5a!D7=0,"zero",RIGHT(Table_5a!D7,1))</f>
        <v>zero</v>
      </c>
      <c r="L2" s="382" t="str">
        <f>IF(Table_5a!E7=0,"zero",RIGHT(Table_5a!E7,1))</f>
        <v>zero</v>
      </c>
      <c r="M2" s="382" t="str">
        <f>IF(Table_5a!F7=0,"zero",RIGHT(Table_5a!F7,1))</f>
        <v>zero</v>
      </c>
      <c r="N2" s="382" t="str">
        <f>IF(Table_5a!G7=0,"zero",RIGHT(Table_5a!G7,1))</f>
        <v>zero</v>
      </c>
      <c r="O2" s="382" t="str">
        <f>IF(Table_5a!H7=0,"zero",RIGHT(Table_5a!H7,1))</f>
        <v>zero</v>
      </c>
      <c r="P2" s="382" t="str">
        <f>IF(Table_5a!I7=0,"zero",RIGHT(Table_5a!I7,1))</f>
        <v>zero</v>
      </c>
      <c r="Q2" s="382" t="str">
        <f>IF(Table_5a!J7=0,"zero",RIGHT(Table_5a!J7,1))</f>
        <v>zero</v>
      </c>
      <c r="R2" s="339" t="str">
        <f>IF(Table_5b!D10=0,"zero",RIGHT(Table_5b!D10,1))</f>
        <v>zero</v>
      </c>
      <c r="S2" s="340" t="str">
        <f>IF(Table_5b!E10=0,"zero",RIGHT(Table_5b!E10,1))</f>
        <v>zero</v>
      </c>
      <c r="T2" s="340" t="str">
        <f>IF(Table_5b!F10=0,"zero",RIGHT(Table_5b!F10,1))</f>
        <v>zero</v>
      </c>
      <c r="U2" s="340" t="str">
        <f>IF(Table_5b!H10=0,"zero",RIGHT(Table_5b!H10,1))</f>
        <v>zero</v>
      </c>
      <c r="V2" s="340" t="str">
        <f>IF(Table_5b!I10=0,"zero",RIGHT(Table_5b!I10,1))</f>
        <v>zero</v>
      </c>
      <c r="W2" s="340" t="str">
        <f>IF(Table_5b!J10=0,"zero",RIGHT(Table_5b!J10,1))</f>
        <v>zero</v>
      </c>
      <c r="X2" s="340" t="str">
        <f>IF(Table_5b!K10=0,"zero",RIGHT(Table_5b!K10,1))</f>
        <v>zero</v>
      </c>
      <c r="Y2" s="340" t="str">
        <f>IF(Table_5b!L10=0,"zero",RIGHT(Table_5b!L10,1))</f>
        <v>zero</v>
      </c>
      <c r="Z2" s="340" t="str">
        <f>IF(Table_5b!M10=0,"zero",RIGHT(Table_5b!M10,1))</f>
        <v>zero</v>
      </c>
      <c r="AA2" s="340" t="str">
        <f>IF(Table_5b!N10=0,"zero",RIGHT(Table_5b!N10,1))</f>
        <v>zero</v>
      </c>
      <c r="AB2" s="340" t="str">
        <f>IF(Table_5b!O10=0,"zero",RIGHT(Table_5b!O10,1))</f>
        <v>zero</v>
      </c>
      <c r="AC2" s="341" t="str">
        <f>IF(Table_5b!P10=0,"zero",RIGHT(Table_5b!P10,1))</f>
        <v>zero</v>
      </c>
      <c r="AD2" s="321" t="str">
        <f>IF(Table_6a!D9=0,"zero",RIGHT(Table_6a!D9,1))</f>
        <v>zero</v>
      </c>
      <c r="AE2" s="321" t="str">
        <f>IF(Table_6a!E9=0,"zero",RIGHT(Table_6a!E9,1))</f>
        <v>zero</v>
      </c>
      <c r="AF2" s="321" t="str">
        <f>IF(Table_6a!F9=0,"zero",RIGHT(Table_6a!F9,1))</f>
        <v>zero</v>
      </c>
      <c r="AG2" s="350"/>
      <c r="AH2" s="340" t="str">
        <f>IF(Table_6b!C7=0,"zero",RIGHT(Table_6b!C7,1))</f>
        <v>zero</v>
      </c>
      <c r="AI2" s="381" t="str">
        <f>IF(Table_7!C8=0,"zero",RIGHT(Table_7!C8,1))</f>
        <v>zero</v>
      </c>
      <c r="AJ2" s="382" t="str">
        <f>IF(Table_7!D8=0,"zero",RIGHT(Table_7!D8,1))</f>
        <v>zero</v>
      </c>
      <c r="AK2" s="382"/>
      <c r="AL2" s="382" t="str">
        <f>IF(Table_7!F8=0,"zero",RIGHT(Table_7!F8,1))</f>
        <v>zero</v>
      </c>
      <c r="AM2" s="382" t="str">
        <f>IF(Table_7!G8=0,"zero",RIGHT(Table_7!G8,1))</f>
        <v>zero</v>
      </c>
      <c r="AN2" s="383"/>
      <c r="AO2" s="340" t="str">
        <f>IF(Table_8!D8=0,"zero",RIGHT(Table_8!D8,1))</f>
        <v>zero</v>
      </c>
      <c r="AP2" s="340" t="str">
        <f>IF(Table_8!E8=0,"zero",RIGHT(Table_8!E8,1))</f>
        <v>zero</v>
      </c>
      <c r="AQ2" s="340" t="str">
        <f>IF(Table_8!F8=0,"zero",RIGHT(Table_8!F8,1))</f>
        <v>zero</v>
      </c>
      <c r="AR2" s="340" t="str">
        <f>IF(Table_8!G8=0,"zero",RIGHT(Table_8!G8,1))</f>
        <v>zero</v>
      </c>
      <c r="AS2" s="341" t="str">
        <f>IF(Table_8!H8=0,"zero",RIGHT(Table_8!H8,1))</f>
        <v>zero</v>
      </c>
    </row>
    <row r="3" spans="1:45" x14ac:dyDescent="0.2">
      <c r="A3" s="373" t="s">
        <v>829</v>
      </c>
      <c r="B3" s="322"/>
      <c r="C3" s="323" t="str">
        <f>IF(Table_1!F5=0,"zero",RIGHT(Table_1!F5,1))</f>
        <v>zero</v>
      </c>
      <c r="D3" s="205"/>
      <c r="E3" s="206"/>
      <c r="F3" s="322" t="str">
        <f>IF(Table_3!D6=0,"zero",RIGHT(Table_3!D6,1))</f>
        <v>zero</v>
      </c>
      <c r="G3" s="323" t="str">
        <f>IF(Table_3!F6=0,"zero",RIGHT(Table_3!F6,1))</f>
        <v>zero</v>
      </c>
      <c r="H3" s="205"/>
      <c r="I3" s="206"/>
      <c r="J3" s="384" t="str">
        <f>IF(Table_5a!C8=0,"zero",RIGHT(Table_5a!C8,1))</f>
        <v>zero</v>
      </c>
      <c r="K3" s="385" t="str">
        <f>IF(Table_5a!D8=0,"zero",RIGHT(Table_5a!D8,1))</f>
        <v>zero</v>
      </c>
      <c r="L3" s="385" t="str">
        <f>IF(Table_5a!E8=0,"zero",RIGHT(Table_5a!E8,1))</f>
        <v>zero</v>
      </c>
      <c r="M3" s="385" t="str">
        <f>IF(Table_5a!F8=0,"zero",RIGHT(Table_5a!F8,1))</f>
        <v>zero</v>
      </c>
      <c r="N3" s="385" t="str">
        <f>IF(Table_5a!G8=0,"zero",RIGHT(Table_5a!G8,1))</f>
        <v>zero</v>
      </c>
      <c r="O3" s="385" t="str">
        <f>IF(Table_5a!H8=0,"zero",RIGHT(Table_5a!H8,1))</f>
        <v>zero</v>
      </c>
      <c r="P3" s="385" t="str">
        <f>IF(Table_5a!I8=0,"zero",RIGHT(Table_5a!I8,1))</f>
        <v>zero</v>
      </c>
      <c r="Q3" s="385" t="str">
        <f>IF(Table_5a!J8=0,"zero",RIGHT(Table_5a!J8,1))</f>
        <v>zero</v>
      </c>
      <c r="R3" s="330" t="str">
        <f>IF(Table_5b!D11=0,"zero",RIGHT(Table_5b!D11,1))</f>
        <v>zero</v>
      </c>
      <c r="S3" s="331" t="str">
        <f>IF(Table_5b!E11=0,"zero",RIGHT(Table_5b!E11,1))</f>
        <v>zero</v>
      </c>
      <c r="T3" s="331" t="str">
        <f>IF(Table_5b!F11=0,"zero",RIGHT(Table_5b!F11,1))</f>
        <v>zero</v>
      </c>
      <c r="U3" s="331" t="str">
        <f>IF(Table_5b!H11=0,"zero",RIGHT(Table_5b!H11,1))</f>
        <v>zero</v>
      </c>
      <c r="V3" s="331" t="str">
        <f>IF(Table_5b!I11=0,"zero",RIGHT(Table_5b!I11,1))</f>
        <v>zero</v>
      </c>
      <c r="W3" s="331" t="str">
        <f>IF(Table_5b!J11=0,"zero",RIGHT(Table_5b!J11,1))</f>
        <v>zero</v>
      </c>
      <c r="X3" s="331" t="str">
        <f>IF(Table_5b!K11=0,"zero",RIGHT(Table_5b!K11,1))</f>
        <v>zero</v>
      </c>
      <c r="Y3" s="331" t="str">
        <f>IF(Table_5b!L11=0,"zero",RIGHT(Table_5b!L11,1))</f>
        <v>zero</v>
      </c>
      <c r="Z3" s="331" t="str">
        <f>IF(Table_5b!M11=0,"zero",RIGHT(Table_5b!M11,1))</f>
        <v>zero</v>
      </c>
      <c r="AA3" s="331" t="str">
        <f>IF(Table_5b!N11=0,"zero",RIGHT(Table_5b!N11,1))</f>
        <v>zero</v>
      </c>
      <c r="AB3" s="331" t="str">
        <f>IF(Table_5b!O11=0,"zero",RIGHT(Table_5b!O11,1))</f>
        <v>zero</v>
      </c>
      <c r="AC3" s="332" t="str">
        <f>IF(Table_5b!P11=0,"zero",RIGHT(Table_5b!P11,1))</f>
        <v>zero</v>
      </c>
      <c r="AD3" s="323" t="str">
        <f>IF(Table_6a!D10=0,"zero",RIGHT(Table_6a!D10,1))</f>
        <v>zero</v>
      </c>
      <c r="AE3" s="323" t="str">
        <f>IF(Table_6a!E10=0,"zero",RIGHT(Table_6a!E10,1))</f>
        <v>zero</v>
      </c>
      <c r="AF3" s="323" t="str">
        <f>IF(Table_6a!F10=0,"zero",RIGHT(Table_6a!F10,1))</f>
        <v>zero</v>
      </c>
      <c r="AG3" s="324"/>
      <c r="AH3" s="331" t="str">
        <f>IF(Table_6b!C8=0,"zero",RIGHT(Table_6b!C8,1))</f>
        <v>zero</v>
      </c>
      <c r="AI3" s="384" t="str">
        <f>IF(Table_7!C9=0,"zero",RIGHT(Table_7!C9,1))</f>
        <v>zero</v>
      </c>
      <c r="AJ3" s="385" t="str">
        <f>IF(Table_7!D9=0,"zero",RIGHT(Table_7!D9,1))</f>
        <v>zero</v>
      </c>
      <c r="AK3" s="385"/>
      <c r="AL3" s="385" t="str">
        <f>IF(Table_7!F9=0,"zero",RIGHT(Table_7!F9,1))</f>
        <v>zero</v>
      </c>
      <c r="AM3" s="385" t="str">
        <f>IF(Table_7!G9=0,"zero",RIGHT(Table_7!G9,1))</f>
        <v>zero</v>
      </c>
      <c r="AN3" s="386"/>
      <c r="AO3" s="331" t="str">
        <f>IF(Table_8!D9=0,"zero",RIGHT(Table_8!D9,1))</f>
        <v>zero</v>
      </c>
      <c r="AP3" s="331" t="str">
        <f>IF(Table_8!E9=0,"zero",RIGHT(Table_8!E9,1))</f>
        <v>zero</v>
      </c>
      <c r="AQ3" s="331" t="str">
        <f>IF(Table_8!F9=0,"zero",RIGHT(Table_8!F9,1))</f>
        <v>zero</v>
      </c>
      <c r="AR3" s="331" t="str">
        <f>IF(Table_8!G9=0,"zero",RIGHT(Table_8!G9,1))</f>
        <v>zero</v>
      </c>
      <c r="AS3" s="332" t="str">
        <f>IF(Table_8!H9=0,"zero",RIGHT(Table_8!H9,1))</f>
        <v>zero</v>
      </c>
    </row>
    <row r="4" spans="1:45" x14ac:dyDescent="0.2">
      <c r="A4" s="373"/>
      <c r="B4" s="322"/>
      <c r="C4" s="323" t="str">
        <f>IF(Table_1!F6=0,"zero",RIGHT(Table_1!F6,1))</f>
        <v>zero</v>
      </c>
      <c r="D4" s="205" t="str">
        <f>IF(Table_2!D5=0,"zero",RIGHT(Table_2!D5,1))</f>
        <v>zero</v>
      </c>
      <c r="E4" s="206" t="str">
        <f>IF(Table_2!F5=0,"zero",RIGHT(Table_2!F5,1))</f>
        <v>zero</v>
      </c>
      <c r="F4" s="322" t="str">
        <f>IF(Table_3!D7=0,"zero",RIGHT(Table_3!D7,1))</f>
        <v>zero</v>
      </c>
      <c r="G4" s="323" t="str">
        <f>IF(Table_3!F7=0,"zero",RIGHT(Table_3!F7,1))</f>
        <v>zero</v>
      </c>
      <c r="H4" s="205"/>
      <c r="I4" s="206"/>
      <c r="J4" s="384" t="str">
        <f>IF(Table_5a!C9=0,"zero",RIGHT(Table_5a!C9,1))</f>
        <v>zero</v>
      </c>
      <c r="K4" s="385" t="str">
        <f>IF(Table_5a!D9=0,"zero",RIGHT(Table_5a!D9,1))</f>
        <v>zero</v>
      </c>
      <c r="L4" s="385" t="str">
        <f>IF(Table_5a!E9=0,"zero",RIGHT(Table_5a!E9,1))</f>
        <v>zero</v>
      </c>
      <c r="M4" s="385" t="str">
        <f>IF(Table_5a!F9=0,"zero",RIGHT(Table_5a!F9,1))</f>
        <v>zero</v>
      </c>
      <c r="N4" s="385" t="str">
        <f>IF(Table_5a!G9=0,"zero",RIGHT(Table_5a!G9,1))</f>
        <v>zero</v>
      </c>
      <c r="O4" s="385" t="str">
        <f>IF(Table_5a!H9=0,"zero",RIGHT(Table_5a!H9,1))</f>
        <v>zero</v>
      </c>
      <c r="P4" s="385" t="str">
        <f>IF(Table_5a!I9=0,"zero",RIGHT(Table_5a!I9,1))</f>
        <v>zero</v>
      </c>
      <c r="Q4" s="385" t="str">
        <f>IF(Table_5a!J9=0,"zero",RIGHT(Table_5a!J9,1))</f>
        <v>zero</v>
      </c>
      <c r="R4" s="330" t="str">
        <f>IF(Table_5b!D12=0,"zero",RIGHT(Table_5b!D12,1))</f>
        <v>zero</v>
      </c>
      <c r="S4" s="331" t="str">
        <f>IF(Table_5b!E12=0,"zero",RIGHT(Table_5b!E12,1))</f>
        <v>zero</v>
      </c>
      <c r="T4" s="331" t="str">
        <f>IF(Table_5b!F12=0,"zero",RIGHT(Table_5b!F12,1))</f>
        <v>zero</v>
      </c>
      <c r="U4" s="331" t="str">
        <f>IF(Table_5b!H12=0,"zero",RIGHT(Table_5b!H12,1))</f>
        <v>zero</v>
      </c>
      <c r="V4" s="331" t="str">
        <f>IF(Table_5b!I12=0,"zero",RIGHT(Table_5b!I12,1))</f>
        <v>zero</v>
      </c>
      <c r="W4" s="331" t="str">
        <f>IF(Table_5b!J12=0,"zero",RIGHT(Table_5b!J12,1))</f>
        <v>zero</v>
      </c>
      <c r="X4" s="331" t="str">
        <f>IF(Table_5b!K12=0,"zero",RIGHT(Table_5b!K12,1))</f>
        <v>zero</v>
      </c>
      <c r="Y4" s="331" t="str">
        <f>IF(Table_5b!L12=0,"zero",RIGHT(Table_5b!L12,1))</f>
        <v>zero</v>
      </c>
      <c r="Z4" s="331" t="str">
        <f>IF(Table_5b!M12=0,"zero",RIGHT(Table_5b!M12,1))</f>
        <v>zero</v>
      </c>
      <c r="AA4" s="331" t="str">
        <f>IF(Table_5b!N12=0,"zero",RIGHT(Table_5b!N12,1))</f>
        <v>zero</v>
      </c>
      <c r="AB4" s="331" t="str">
        <f>IF(Table_5b!O12=0,"zero",RIGHT(Table_5b!O12,1))</f>
        <v>zero</v>
      </c>
      <c r="AC4" s="332" t="str">
        <f>IF(Table_5b!P12=0,"zero",RIGHT(Table_5b!P12,1))</f>
        <v>zero</v>
      </c>
      <c r="AD4" s="323" t="str">
        <f>IF(Table_6a!D11=0,"zero",RIGHT(Table_6a!D11,1))</f>
        <v>zero</v>
      </c>
      <c r="AE4" s="323" t="str">
        <f>IF(Table_6a!E11=0,"zero",RIGHT(Table_6a!E11,1))</f>
        <v>zero</v>
      </c>
      <c r="AF4" s="323" t="str">
        <f>IF(Table_6a!F11=0,"zero",RIGHT(Table_6a!F11,1))</f>
        <v>zero</v>
      </c>
      <c r="AG4" s="324"/>
      <c r="AH4" s="331" t="str">
        <f>IF(Table_6b!C9=0,"zero",RIGHT(Table_6b!C9,1))</f>
        <v>zero</v>
      </c>
      <c r="AI4" s="384" t="str">
        <f>IF(Table_7!C10=0,"zero",RIGHT(Table_7!C10,1))</f>
        <v>zero</v>
      </c>
      <c r="AJ4" s="385" t="str">
        <f>IF(Table_7!D10=0,"zero",RIGHT(Table_7!D10,1))</f>
        <v>zero</v>
      </c>
      <c r="AK4" s="385"/>
      <c r="AL4" s="385" t="str">
        <f>IF(Table_7!F10=0,"zero",RIGHT(Table_7!F10,1))</f>
        <v>zero</v>
      </c>
      <c r="AM4" s="385" t="str">
        <f>IF(Table_7!G10=0,"zero",RIGHT(Table_7!G10,1))</f>
        <v>zero</v>
      </c>
      <c r="AN4" s="386"/>
      <c r="AO4" s="331"/>
      <c r="AP4" s="331"/>
      <c r="AQ4" s="331"/>
      <c r="AR4" s="331"/>
      <c r="AS4" s="332"/>
    </row>
    <row r="5" spans="1:45" x14ac:dyDescent="0.2">
      <c r="A5" s="375"/>
      <c r="B5" s="322"/>
      <c r="C5" s="323" t="str">
        <f>IF(Table_1!F7=0,"zero",RIGHT(Table_1!F7,1))</f>
        <v>zero</v>
      </c>
      <c r="D5" s="205"/>
      <c r="E5" s="206"/>
      <c r="F5" s="322"/>
      <c r="G5" s="323"/>
      <c r="H5" s="205" t="str">
        <f>IF(Table_4!D7=0,"zero",RIGHT(Table_4!D7,1))</f>
        <v>zero</v>
      </c>
      <c r="I5" s="206" t="str">
        <f>IF(Table_4!F7=0,"zero",RIGHT(Table_4!F7,1))</f>
        <v>zero</v>
      </c>
      <c r="J5" s="384" t="str">
        <f>IF(Table_5a!C10=0,"zero",RIGHT(Table_5a!C10,1))</f>
        <v>zero</v>
      </c>
      <c r="K5" s="385" t="str">
        <f>IF(Table_5a!D10=0,"zero",RIGHT(Table_5a!D10,1))</f>
        <v>zero</v>
      </c>
      <c r="L5" s="385" t="str">
        <f>IF(Table_5a!E10=0,"zero",RIGHT(Table_5a!E10,1))</f>
        <v>zero</v>
      </c>
      <c r="M5" s="385" t="str">
        <f>IF(Table_5a!F10=0,"zero",RIGHT(Table_5a!F10,1))</f>
        <v>zero</v>
      </c>
      <c r="N5" s="385" t="str">
        <f>IF(Table_5a!G10=0,"zero",RIGHT(Table_5a!G10,1))</f>
        <v>zero</v>
      </c>
      <c r="O5" s="385" t="str">
        <f>IF(Table_5a!H10=0,"zero",RIGHT(Table_5a!H10,1))</f>
        <v>zero</v>
      </c>
      <c r="P5" s="385" t="str">
        <f>IF(Table_5a!I10=0,"zero",RIGHT(Table_5a!I10,1))</f>
        <v>zero</v>
      </c>
      <c r="Q5" s="385" t="str">
        <f>IF(Table_5a!J10=0,"zero",RIGHT(Table_5a!J10,1))</f>
        <v>zero</v>
      </c>
      <c r="R5" s="330" t="str">
        <f>IF(Table_5b!D13=0,"zero",RIGHT(Table_5b!D13,1))</f>
        <v>zero</v>
      </c>
      <c r="S5" s="331" t="str">
        <f>IF(Table_5b!E13=0,"zero",RIGHT(Table_5b!E13,1))</f>
        <v>zero</v>
      </c>
      <c r="T5" s="331" t="str">
        <f>IF(Table_5b!F13=0,"zero",RIGHT(Table_5b!F13,1))</f>
        <v>zero</v>
      </c>
      <c r="U5" s="331" t="str">
        <f>IF(Table_5b!H13=0,"zero",RIGHT(Table_5b!H13,1))</f>
        <v>zero</v>
      </c>
      <c r="V5" s="331" t="str">
        <f>IF(Table_5b!I13=0,"zero",RIGHT(Table_5b!I13,1))</f>
        <v>zero</v>
      </c>
      <c r="W5" s="331" t="str">
        <f>IF(Table_5b!J13=0,"zero",RIGHT(Table_5b!J13,1))</f>
        <v>zero</v>
      </c>
      <c r="X5" s="331" t="str">
        <f>IF(Table_5b!K13=0,"zero",RIGHT(Table_5b!K13,1))</f>
        <v>zero</v>
      </c>
      <c r="Y5" s="331" t="str">
        <f>IF(Table_5b!L13=0,"zero",RIGHT(Table_5b!L13,1))</f>
        <v>zero</v>
      </c>
      <c r="Z5" s="331" t="str">
        <f>IF(Table_5b!M13=0,"zero",RIGHT(Table_5b!M13,1))</f>
        <v>zero</v>
      </c>
      <c r="AA5" s="331" t="str">
        <f>IF(Table_5b!N13=0,"zero",RIGHT(Table_5b!N13,1))</f>
        <v>zero</v>
      </c>
      <c r="AB5" s="331" t="str">
        <f>IF(Table_5b!O13=0,"zero",RIGHT(Table_5b!O13,1))</f>
        <v>zero</v>
      </c>
      <c r="AC5" s="332" t="str">
        <f>IF(Table_5b!P13=0,"zero",RIGHT(Table_5b!P13,1))</f>
        <v>zero</v>
      </c>
      <c r="AD5" s="323" t="str">
        <f>IF(Table_6a!D12=0,"zero",RIGHT(Table_6a!D12,1))</f>
        <v>zero</v>
      </c>
      <c r="AE5" s="323" t="str">
        <f>IF(Table_6a!E12=0,"zero",RIGHT(Table_6a!E12,1))</f>
        <v>zero</v>
      </c>
      <c r="AF5" s="323" t="str">
        <f>IF(Table_6a!F12=0,"zero",RIGHT(Table_6a!F12,1))</f>
        <v>zero</v>
      </c>
      <c r="AG5" s="324"/>
      <c r="AH5" s="331" t="str">
        <f>IF(Table_6b!C10=0,"zero",RIGHT(Table_6b!C10,1))</f>
        <v>zero</v>
      </c>
      <c r="AI5" s="384" t="str">
        <f>IF(Table_7!C11=0,"zero",RIGHT(Table_7!C11,1))</f>
        <v>zero</v>
      </c>
      <c r="AJ5" s="385" t="str">
        <f>IF(Table_7!D11=0,"zero",RIGHT(Table_7!D11,1))</f>
        <v>zero</v>
      </c>
      <c r="AK5" s="385"/>
      <c r="AL5" s="385" t="str">
        <f>IF(Table_7!F11=0,"zero",RIGHT(Table_7!F11,1))</f>
        <v>zero</v>
      </c>
      <c r="AM5" s="385" t="str">
        <f>IF(Table_7!G11=0,"zero",RIGHT(Table_7!G11,1))</f>
        <v>zero</v>
      </c>
      <c r="AN5" s="386"/>
      <c r="AO5" s="331" t="str">
        <f>IF(Table_8!D11=0,"zero",RIGHT(Table_8!D11,1))</f>
        <v>zero</v>
      </c>
      <c r="AP5" s="331" t="str">
        <f>IF(Table_8!E11=0,"zero",RIGHT(Table_8!E11,1))</f>
        <v>zero</v>
      </c>
      <c r="AQ5" s="331" t="str">
        <f>IF(Table_8!F11=0,"zero",RIGHT(Table_8!F11,1))</f>
        <v>zero</v>
      </c>
      <c r="AR5" s="331" t="str">
        <f>IF(Table_8!G11=0,"zero",RIGHT(Table_8!G11,1))</f>
        <v>zero</v>
      </c>
      <c r="AS5" s="332" t="str">
        <f>IF(Table_8!H11=0,"zero",RIGHT(Table_8!H11,1))</f>
        <v>zero</v>
      </c>
    </row>
    <row r="6" spans="1:45" x14ac:dyDescent="0.2">
      <c r="B6" s="322"/>
      <c r="C6" s="323" t="str">
        <f>IF(Table_1!F8=0,"zero",RIGHT(Table_1!F8,1))</f>
        <v>zero</v>
      </c>
      <c r="D6" s="205" t="str">
        <f>IF(Table_2!D7=0,"zero",RIGHT(Table_2!D7,1))</f>
        <v>zero</v>
      </c>
      <c r="E6" s="206" t="str">
        <f>IF(Table_2!F7=0,"zero",RIGHT(Table_2!F7,1))</f>
        <v>zero</v>
      </c>
      <c r="F6" s="322" t="str">
        <f>IF(Table_3!D9=0,"zero",RIGHT(Table_3!D9,1))</f>
        <v>zero</v>
      </c>
      <c r="G6" s="323" t="str">
        <f>IF(Table_3!F9=0,"zero",RIGHT(Table_3!F9,1))</f>
        <v>zero</v>
      </c>
      <c r="H6" s="205" t="str">
        <f>IF(Table_4!D8=0,"zero",RIGHT(Table_4!D8,1))</f>
        <v>zero</v>
      </c>
      <c r="I6" s="206" t="str">
        <f>IF(Table_4!F8=0,"zero",RIGHT(Table_4!F8,1))</f>
        <v>zero</v>
      </c>
      <c r="J6" s="384" t="str">
        <f>IF(Table_5a!C11=0,"zero",RIGHT(Table_5a!C11,1))</f>
        <v>zero</v>
      </c>
      <c r="K6" s="385" t="str">
        <f>IF(Table_5a!D11=0,"zero",RIGHT(Table_5a!D11,1))</f>
        <v>zero</v>
      </c>
      <c r="L6" s="385" t="str">
        <f>IF(Table_5a!E11=0,"zero",RIGHT(Table_5a!E11,1))</f>
        <v>zero</v>
      </c>
      <c r="M6" s="385" t="str">
        <f>IF(Table_5a!F11=0,"zero",RIGHT(Table_5a!F11,1))</f>
        <v>zero</v>
      </c>
      <c r="N6" s="385" t="str">
        <f>IF(Table_5a!G11=0,"zero",RIGHT(Table_5a!G11,1))</f>
        <v>zero</v>
      </c>
      <c r="O6" s="385" t="str">
        <f>IF(Table_5a!H11=0,"zero",RIGHT(Table_5a!H11,1))</f>
        <v>zero</v>
      </c>
      <c r="P6" s="385" t="str">
        <f>IF(Table_5a!I11=0,"zero",RIGHT(Table_5a!I11,1))</f>
        <v>zero</v>
      </c>
      <c r="Q6" s="385" t="str">
        <f>IF(Table_5a!J11=0,"zero",RIGHT(Table_5a!J11,1))</f>
        <v>zero</v>
      </c>
      <c r="R6" s="330" t="str">
        <f>IF(Table_5b!D14=0,"zero",RIGHT(Table_5b!D14,1))</f>
        <v>zero</v>
      </c>
      <c r="S6" s="331" t="str">
        <f>IF(Table_5b!E14=0,"zero",RIGHT(Table_5b!E14,1))</f>
        <v>zero</v>
      </c>
      <c r="T6" s="331" t="str">
        <f>IF(Table_5b!F14=0,"zero",RIGHT(Table_5b!F14,1))</f>
        <v>zero</v>
      </c>
      <c r="U6" s="331" t="str">
        <f>IF(Table_5b!H14=0,"zero",RIGHT(Table_5b!H14,1))</f>
        <v>zero</v>
      </c>
      <c r="V6" s="331" t="str">
        <f>IF(Table_5b!I14=0,"zero",RIGHT(Table_5b!I14,1))</f>
        <v>zero</v>
      </c>
      <c r="W6" s="331" t="str">
        <f>IF(Table_5b!J14=0,"zero",RIGHT(Table_5b!J14,1))</f>
        <v>zero</v>
      </c>
      <c r="X6" s="331" t="str">
        <f>IF(Table_5b!K14=0,"zero",RIGHT(Table_5b!K14,1))</f>
        <v>zero</v>
      </c>
      <c r="Y6" s="331" t="str">
        <f>IF(Table_5b!L14=0,"zero",RIGHT(Table_5b!L14,1))</f>
        <v>zero</v>
      </c>
      <c r="Z6" s="331" t="str">
        <f>IF(Table_5b!M14=0,"zero",RIGHT(Table_5b!M14,1))</f>
        <v>zero</v>
      </c>
      <c r="AA6" s="331" t="str">
        <f>IF(Table_5b!N14=0,"zero",RIGHT(Table_5b!N14,1))</f>
        <v>zero</v>
      </c>
      <c r="AB6" s="331" t="str">
        <f>IF(Table_5b!O14=0,"zero",RIGHT(Table_5b!O14,1))</f>
        <v>zero</v>
      </c>
      <c r="AC6" s="332" t="str">
        <f>IF(Table_5b!P14=0,"zero",RIGHT(Table_5b!P14,1))</f>
        <v>zero</v>
      </c>
      <c r="AD6" s="323" t="str">
        <f>IF(Table_6a!D13=0,"zero",RIGHT(Table_6a!D13,1))</f>
        <v>zero</v>
      </c>
      <c r="AE6" s="323" t="str">
        <f>IF(Table_6a!E13=0,"zero",RIGHT(Table_6a!E13,1))</f>
        <v>zero</v>
      </c>
      <c r="AF6" s="323" t="str">
        <f>IF(Table_6a!F13=0,"zero",RIGHT(Table_6a!F13,1))</f>
        <v>zero</v>
      </c>
      <c r="AG6" s="324"/>
      <c r="AH6" s="331" t="str">
        <f>IF(Table_6b!C11=0,"zero",RIGHT(Table_6b!C11,1))</f>
        <v>zero</v>
      </c>
      <c r="AI6" s="384" t="str">
        <f>IF(Table_7!C12=0,"zero",RIGHT(Table_7!C12,1))</f>
        <v>zero</v>
      </c>
      <c r="AJ6" s="385" t="str">
        <f>IF(Table_7!D12=0,"zero",RIGHT(Table_7!D12,1))</f>
        <v>zero</v>
      </c>
      <c r="AK6" s="385"/>
      <c r="AL6" s="385" t="str">
        <f>IF(Table_7!F12=0,"zero",RIGHT(Table_7!F12,1))</f>
        <v>zero</v>
      </c>
      <c r="AM6" s="385" t="str">
        <f>IF(Table_7!G12=0,"zero",RIGHT(Table_7!G12,1))</f>
        <v>zero</v>
      </c>
      <c r="AN6" s="386"/>
      <c r="AO6" s="331" t="str">
        <f>IF(Table_8!D12=0,"zero",RIGHT(Table_8!D12,1))</f>
        <v>zero</v>
      </c>
      <c r="AP6" s="331" t="str">
        <f>IF(Table_8!E12=0,"zero",RIGHT(Table_8!E12,1))</f>
        <v>zero</v>
      </c>
      <c r="AQ6" s="331" t="str">
        <f>IF(Table_8!F12=0,"zero",RIGHT(Table_8!F12,1))</f>
        <v>zero</v>
      </c>
      <c r="AR6" s="331" t="str">
        <f>IF(Table_8!G12=0,"zero",RIGHT(Table_8!G12,1))</f>
        <v>zero</v>
      </c>
      <c r="AS6" s="332" t="str">
        <f>IF(Table_8!H12=0,"zero",RIGHT(Table_8!H12,1))</f>
        <v>zero</v>
      </c>
    </row>
    <row r="7" spans="1:45" x14ac:dyDescent="0.2">
      <c r="B7" s="322"/>
      <c r="C7" s="361"/>
      <c r="D7" s="205"/>
      <c r="E7" s="206"/>
      <c r="F7" s="322" t="str">
        <f>IF(Table_3!D10=0,"zero",RIGHT(Table_3!D10,1))</f>
        <v>zero</v>
      </c>
      <c r="G7" s="323" t="str">
        <f>IF(Table_3!F10=0,"zero",RIGHT(Table_3!F10,1))</f>
        <v>zero</v>
      </c>
      <c r="H7" s="205" t="str">
        <f>IF(Table_4!D9=0,"zero",RIGHT(Table_4!D9,1))</f>
        <v>zero</v>
      </c>
      <c r="I7" s="206" t="str">
        <f>IF(Table_4!F9=0,"zero",RIGHT(Table_4!F9,1))</f>
        <v>zero</v>
      </c>
      <c r="J7" s="384" t="str">
        <f>IF(Table_5a!C12=0,"zero",RIGHT(Table_5a!C12,1))</f>
        <v>zero</v>
      </c>
      <c r="K7" s="385" t="str">
        <f>IF(Table_5a!D12=0,"zero",RIGHT(Table_5a!D12,1))</f>
        <v>zero</v>
      </c>
      <c r="L7" s="385" t="str">
        <f>IF(Table_5a!E12=0,"zero",RIGHT(Table_5a!E12,1))</f>
        <v>zero</v>
      </c>
      <c r="M7" s="385" t="str">
        <f>IF(Table_5a!F12=0,"zero",RIGHT(Table_5a!F12,1))</f>
        <v>zero</v>
      </c>
      <c r="N7" s="385" t="str">
        <f>IF(Table_5a!G12=0,"zero",RIGHT(Table_5a!G12,1))</f>
        <v>zero</v>
      </c>
      <c r="O7" s="385" t="str">
        <f>IF(Table_5a!H12=0,"zero",RIGHT(Table_5a!H12,1))</f>
        <v>zero</v>
      </c>
      <c r="P7" s="385" t="str">
        <f>IF(Table_5a!I12=0,"zero",RIGHT(Table_5a!I12,1))</f>
        <v>zero</v>
      </c>
      <c r="Q7" s="385" t="str">
        <f>IF(Table_5a!J12=0,"zero",RIGHT(Table_5a!J12,1))</f>
        <v>zero</v>
      </c>
      <c r="R7" s="330" t="str">
        <f>IF(Table_5b!D15=0,"zero",RIGHT(Table_5b!D15,1))</f>
        <v>zero</v>
      </c>
      <c r="S7" s="331" t="str">
        <f>IF(Table_5b!E15=0,"zero",RIGHT(Table_5b!E15,1))</f>
        <v>zero</v>
      </c>
      <c r="T7" s="331" t="str">
        <f>IF(Table_5b!F15=0,"zero",RIGHT(Table_5b!F15,1))</f>
        <v>zero</v>
      </c>
      <c r="U7" s="331" t="str">
        <f>IF(Table_5b!H15=0,"zero",RIGHT(Table_5b!H15,1))</f>
        <v>zero</v>
      </c>
      <c r="V7" s="331" t="str">
        <f>IF(Table_5b!I15=0,"zero",RIGHT(Table_5b!I15,1))</f>
        <v>zero</v>
      </c>
      <c r="W7" s="331" t="str">
        <f>IF(Table_5b!J15=0,"zero",RIGHT(Table_5b!J15,1))</f>
        <v>zero</v>
      </c>
      <c r="X7" s="331" t="str">
        <f>IF(Table_5b!K15=0,"zero",RIGHT(Table_5b!K15,1))</f>
        <v>zero</v>
      </c>
      <c r="Y7" s="331" t="str">
        <f>IF(Table_5b!L15=0,"zero",RIGHT(Table_5b!L15,1))</f>
        <v>zero</v>
      </c>
      <c r="Z7" s="331" t="str">
        <f>IF(Table_5b!M15=0,"zero",RIGHT(Table_5b!M15,1))</f>
        <v>zero</v>
      </c>
      <c r="AA7" s="331" t="str">
        <f>IF(Table_5b!N15=0,"zero",RIGHT(Table_5b!N15,1))</f>
        <v>zero</v>
      </c>
      <c r="AB7" s="331" t="str">
        <f>IF(Table_5b!O15=0,"zero",RIGHT(Table_5b!O15,1))</f>
        <v>zero</v>
      </c>
      <c r="AC7" s="332" t="str">
        <f>IF(Table_5b!P15=0,"zero",RIGHT(Table_5b!P15,1))</f>
        <v>zero</v>
      </c>
      <c r="AD7" s="323" t="str">
        <f>IF(Table_6a!D14=0,"zero",RIGHT(Table_6a!D14,1))</f>
        <v>zero</v>
      </c>
      <c r="AE7" s="323" t="str">
        <f>IF(Table_6a!E14=0,"zero",RIGHT(Table_6a!E14,1))</f>
        <v>zero</v>
      </c>
      <c r="AF7" s="323" t="str">
        <f>IF(Table_6a!F14=0,"zero",RIGHT(Table_6a!F14,1))</f>
        <v>zero</v>
      </c>
      <c r="AG7" s="324"/>
      <c r="AH7" s="331" t="str">
        <f>IF(Table_6b!C12=0,"zero",RIGHT(Table_6b!C12,1))</f>
        <v>zero</v>
      </c>
      <c r="AI7" s="384" t="str">
        <f>IF(Table_7!C13=0,"zero",RIGHT(Table_7!C13,1))</f>
        <v>zero</v>
      </c>
      <c r="AJ7" s="385" t="str">
        <f>IF(Table_7!D13=0,"zero",RIGHT(Table_7!D13,1))</f>
        <v>zero</v>
      </c>
      <c r="AK7" s="385"/>
      <c r="AL7" s="385" t="str">
        <f>IF(Table_7!F13=0,"zero",RIGHT(Table_7!F13,1))</f>
        <v>zero</v>
      </c>
      <c r="AM7" s="385" t="str">
        <f>IF(Table_7!G13=0,"zero",RIGHT(Table_7!G13,1))</f>
        <v>zero</v>
      </c>
      <c r="AN7" s="386"/>
      <c r="AO7" s="334"/>
      <c r="AP7" s="334"/>
      <c r="AQ7" s="334"/>
      <c r="AR7" s="334"/>
      <c r="AS7" s="335"/>
    </row>
    <row r="8" spans="1:45" x14ac:dyDescent="0.2">
      <c r="B8" s="322" t="str">
        <f>IF(Table_1!D10=0,"zero",RIGHT(Table_1!D10,1))</f>
        <v>zero</v>
      </c>
      <c r="C8" s="323" t="str">
        <f>IF(Table_1!F10=0,"zero",RIGHT(Table_1!F10,1))</f>
        <v>zero</v>
      </c>
      <c r="D8" s="205" t="str">
        <f>IF(Table_2!D9=0,"zero",RIGHT(Table_2!D9,1))</f>
        <v>zero</v>
      </c>
      <c r="E8" s="206" t="str">
        <f>IF(Table_2!F9=0,"zero",RIGHT(Table_2!F9,1))</f>
        <v>zero</v>
      </c>
      <c r="F8" s="322"/>
      <c r="G8" s="323"/>
      <c r="H8" s="205" t="str">
        <f>IF(Table_4!D10=0,"zero",RIGHT(Table_4!D10,1))</f>
        <v>zero</v>
      </c>
      <c r="I8" s="206" t="str">
        <f>IF(Table_4!F10=0,"zero",RIGHT(Table_4!F10,1))</f>
        <v>zero</v>
      </c>
      <c r="J8" s="384" t="str">
        <f>IF(Table_5a!C13=0,"zero",RIGHT(Table_5a!C13,1))</f>
        <v>zero</v>
      </c>
      <c r="K8" s="385" t="str">
        <f>IF(Table_5a!D13=0,"zero",RIGHT(Table_5a!D13,1))</f>
        <v>zero</v>
      </c>
      <c r="L8" s="385" t="str">
        <f>IF(Table_5a!E13=0,"zero",RIGHT(Table_5a!E13,1))</f>
        <v>zero</v>
      </c>
      <c r="M8" s="385" t="str">
        <f>IF(Table_5a!F13=0,"zero",RIGHT(Table_5a!F13,1))</f>
        <v>zero</v>
      </c>
      <c r="N8" s="385" t="str">
        <f>IF(Table_5a!G13=0,"zero",RIGHT(Table_5a!G13,1))</f>
        <v>zero</v>
      </c>
      <c r="O8" s="385" t="str">
        <f>IF(Table_5a!H13=0,"zero",RIGHT(Table_5a!H13,1))</f>
        <v>zero</v>
      </c>
      <c r="P8" s="385" t="str">
        <f>IF(Table_5a!I13=0,"zero",RIGHT(Table_5a!I13,1))</f>
        <v>zero</v>
      </c>
      <c r="Q8" s="385" t="str">
        <f>IF(Table_5a!J13=0,"zero",RIGHT(Table_5a!J13,1))</f>
        <v>zero</v>
      </c>
      <c r="R8" s="330" t="str">
        <f>IF(Table_5b!D16=0,"zero",RIGHT(Table_5b!D16,1))</f>
        <v>zero</v>
      </c>
      <c r="S8" s="331" t="str">
        <f>IF(Table_5b!E16=0,"zero",RIGHT(Table_5b!E16,1))</f>
        <v>zero</v>
      </c>
      <c r="T8" s="331" t="str">
        <f>IF(Table_5b!F16=0,"zero",RIGHT(Table_5b!F16,1))</f>
        <v>zero</v>
      </c>
      <c r="U8" s="331" t="str">
        <f>IF(Table_5b!H16=0,"zero",RIGHT(Table_5b!H16,1))</f>
        <v>zero</v>
      </c>
      <c r="V8" s="331" t="str">
        <f>IF(Table_5b!I16=0,"zero",RIGHT(Table_5b!I16,1))</f>
        <v>zero</v>
      </c>
      <c r="W8" s="331" t="str">
        <f>IF(Table_5b!J16=0,"zero",RIGHT(Table_5b!J16,1))</f>
        <v>zero</v>
      </c>
      <c r="X8" s="331" t="str">
        <f>IF(Table_5b!K16=0,"zero",RIGHT(Table_5b!K16,1))</f>
        <v>zero</v>
      </c>
      <c r="Y8" s="331" t="str">
        <f>IF(Table_5b!L16=0,"zero",RIGHT(Table_5b!L16,1))</f>
        <v>zero</v>
      </c>
      <c r="Z8" s="331" t="str">
        <f>IF(Table_5b!M16=0,"zero",RIGHT(Table_5b!M16,1))</f>
        <v>zero</v>
      </c>
      <c r="AA8" s="331" t="str">
        <f>IF(Table_5b!N16=0,"zero",RIGHT(Table_5b!N16,1))</f>
        <v>zero</v>
      </c>
      <c r="AB8" s="331" t="str">
        <f>IF(Table_5b!O16=0,"zero",RIGHT(Table_5b!O16,1))</f>
        <v>zero</v>
      </c>
      <c r="AC8" s="332" t="str">
        <f>IF(Table_5b!P16=0,"zero",RIGHT(Table_5b!P16,1))</f>
        <v>zero</v>
      </c>
      <c r="AD8" s="323"/>
      <c r="AE8" s="323"/>
      <c r="AF8" s="323" t="str">
        <f>IF(Table_6a!F15=0,"zero",RIGHT(Table_6a!F15,1))</f>
        <v>zero</v>
      </c>
      <c r="AG8" s="324"/>
      <c r="AH8" s="331"/>
      <c r="AI8" s="384" t="str">
        <f>IF(Table_7!C14=0,"zero",RIGHT(Table_7!C14,1))</f>
        <v>zero</v>
      </c>
      <c r="AJ8" s="385" t="str">
        <f>IF(Table_7!D14=0,"zero",RIGHT(Table_7!D14,1))</f>
        <v>zero</v>
      </c>
      <c r="AK8" s="385"/>
      <c r="AL8" s="385" t="str">
        <f>IF(Table_7!F14=0,"zero",RIGHT(Table_7!F14,1))</f>
        <v>zero</v>
      </c>
      <c r="AM8" s="385" t="str">
        <f>IF(Table_7!G14=0,"zero",RIGHT(Table_7!G14,1))</f>
        <v>zero</v>
      </c>
      <c r="AN8" s="386"/>
      <c r="AO8" s="206"/>
      <c r="AP8" s="206"/>
      <c r="AQ8" s="206"/>
      <c r="AR8" s="206"/>
      <c r="AS8" s="206"/>
    </row>
    <row r="9" spans="1:45" x14ac:dyDescent="0.2">
      <c r="B9" s="322"/>
      <c r="C9" s="323"/>
      <c r="D9" s="205"/>
      <c r="E9" s="206"/>
      <c r="F9" s="322"/>
      <c r="G9" s="323"/>
      <c r="H9" s="205" t="str">
        <f>IF(Table_4!D11=0,"zero",RIGHT(Table_4!D11,1))</f>
        <v>zero</v>
      </c>
      <c r="I9" s="206" t="str">
        <f>IF(Table_4!F11=0,"zero",RIGHT(Table_4!F11,1))</f>
        <v>zero</v>
      </c>
      <c r="J9" s="384" t="str">
        <f>IF(Table_5a!C14=0,"zero",RIGHT(Table_5a!C14,1))</f>
        <v>zero</v>
      </c>
      <c r="K9" s="385" t="str">
        <f>IF(Table_5a!D14=0,"zero",RIGHT(Table_5a!D14,1))</f>
        <v>zero</v>
      </c>
      <c r="L9" s="385" t="str">
        <f>IF(Table_5a!E14=0,"zero",RIGHT(Table_5a!E14,1))</f>
        <v>zero</v>
      </c>
      <c r="M9" s="385" t="str">
        <f>IF(Table_5a!F14=0,"zero",RIGHT(Table_5a!F14,1))</f>
        <v>zero</v>
      </c>
      <c r="N9" s="385" t="str">
        <f>IF(Table_5a!G14=0,"zero",RIGHT(Table_5a!G14,1))</f>
        <v>zero</v>
      </c>
      <c r="O9" s="385" t="str">
        <f>IF(Table_5a!H14=0,"zero",RIGHT(Table_5a!H14,1))</f>
        <v>zero</v>
      </c>
      <c r="P9" s="385" t="str">
        <f>IF(Table_5a!I14=0,"zero",RIGHT(Table_5a!I14,1))</f>
        <v>zero</v>
      </c>
      <c r="Q9" s="385" t="str">
        <f>IF(Table_5a!J14=0,"zero",RIGHT(Table_5a!J14,1))</f>
        <v>zero</v>
      </c>
      <c r="R9" s="330" t="str">
        <f>IF(Table_5b!D17=0,"zero",RIGHT(Table_5b!D17,1))</f>
        <v>zero</v>
      </c>
      <c r="S9" s="331" t="str">
        <f>IF(Table_5b!E17=0,"zero",RIGHT(Table_5b!E17,1))</f>
        <v>zero</v>
      </c>
      <c r="T9" s="331" t="str">
        <f>IF(Table_5b!F17=0,"zero",RIGHT(Table_5b!F17,1))</f>
        <v>zero</v>
      </c>
      <c r="U9" s="331" t="str">
        <f>IF(Table_5b!H17=0,"zero",RIGHT(Table_5b!H17,1))</f>
        <v>zero</v>
      </c>
      <c r="V9" s="331" t="str">
        <f>IF(Table_5b!I17=0,"zero",RIGHT(Table_5b!I17,1))</f>
        <v>zero</v>
      </c>
      <c r="W9" s="331" t="str">
        <f>IF(Table_5b!J17=0,"zero",RIGHT(Table_5b!J17,1))</f>
        <v>zero</v>
      </c>
      <c r="X9" s="331" t="str">
        <f>IF(Table_5b!K17=0,"zero",RIGHT(Table_5b!K17,1))</f>
        <v>zero</v>
      </c>
      <c r="Y9" s="331" t="str">
        <f>IF(Table_5b!L17=0,"zero",RIGHT(Table_5b!L17,1))</f>
        <v>zero</v>
      </c>
      <c r="Z9" s="331" t="str">
        <f>IF(Table_5b!M17=0,"zero",RIGHT(Table_5b!M17,1))</f>
        <v>zero</v>
      </c>
      <c r="AA9" s="331" t="str">
        <f>IF(Table_5b!N17=0,"zero",RIGHT(Table_5b!N17,1))</f>
        <v>zero</v>
      </c>
      <c r="AB9" s="331" t="str">
        <f>IF(Table_5b!O17=0,"zero",RIGHT(Table_5b!O17,1))</f>
        <v>zero</v>
      </c>
      <c r="AC9" s="332" t="str">
        <f>IF(Table_5b!P17=0,"zero",RIGHT(Table_5b!P17,1))</f>
        <v>zero</v>
      </c>
      <c r="AD9" s="323"/>
      <c r="AE9" s="323"/>
      <c r="AF9" s="323" t="str">
        <f>IF(Table_6a!F16=0,"zero",RIGHT(Table_6a!F16,1))</f>
        <v>zero</v>
      </c>
      <c r="AG9" s="324"/>
      <c r="AH9" s="331"/>
      <c r="AI9" s="384" t="str">
        <f>IF(Table_7!C15=0,"zero",RIGHT(Table_7!C15,1))</f>
        <v>zero</v>
      </c>
      <c r="AJ9" s="385" t="str">
        <f>IF(Table_7!D15=0,"zero",RIGHT(Table_7!D15,1))</f>
        <v>zero</v>
      </c>
      <c r="AK9" s="385"/>
      <c r="AL9" s="385" t="str">
        <f>IF(Table_7!F15=0,"zero",RIGHT(Table_7!F15,1))</f>
        <v>zero</v>
      </c>
      <c r="AM9" s="385" t="str">
        <f>IF(Table_7!G15=0,"zero",RIGHT(Table_7!G15,1))</f>
        <v>zero</v>
      </c>
      <c r="AN9" s="386"/>
      <c r="AO9" s="206"/>
      <c r="AP9" s="206"/>
      <c r="AQ9" s="206"/>
      <c r="AR9" s="206"/>
      <c r="AS9" s="206"/>
    </row>
    <row r="10" spans="1:45" x14ac:dyDescent="0.2">
      <c r="B10" s="362"/>
      <c r="C10" s="361"/>
      <c r="D10" s="205" t="str">
        <f>IF(Table_2!D11=0,"zero",RIGHT(Table_2!D11,1))</f>
        <v>zero</v>
      </c>
      <c r="E10" s="206" t="str">
        <f>IF(Table_2!F11=0,"zero",RIGHT(Table_2!F11,1))</f>
        <v>zero</v>
      </c>
      <c r="F10" s="322" t="str">
        <f>IF(Table_3!D13=0,"zero",RIGHT(Table_3!D13,1))</f>
        <v>zero</v>
      </c>
      <c r="G10" s="323" t="str">
        <f>IF(Table_3!F13=0,"zero",RIGHT(Table_3!F13,1))</f>
        <v>zero</v>
      </c>
      <c r="H10" s="205"/>
      <c r="I10" s="206"/>
      <c r="J10" s="384" t="str">
        <f>IF(Table_5a!C15=0,"zero",RIGHT(Table_5a!C15,1))</f>
        <v>zero</v>
      </c>
      <c r="K10" s="385" t="str">
        <f>IF(Table_5a!D15=0,"zero",RIGHT(Table_5a!D15,1))</f>
        <v>zero</v>
      </c>
      <c r="L10" s="385" t="str">
        <f>IF(Table_5a!E15=0,"zero",RIGHT(Table_5a!E15,1))</f>
        <v>zero</v>
      </c>
      <c r="M10" s="385" t="str">
        <f>IF(Table_5a!F15=0,"zero",RIGHT(Table_5a!F15,1))</f>
        <v>zero</v>
      </c>
      <c r="N10" s="385" t="str">
        <f>IF(Table_5a!G15=0,"zero",RIGHT(Table_5a!G15,1))</f>
        <v>zero</v>
      </c>
      <c r="O10" s="385" t="str">
        <f>IF(Table_5a!H15=0,"zero",RIGHT(Table_5a!H15,1))</f>
        <v>zero</v>
      </c>
      <c r="P10" s="385" t="str">
        <f>IF(Table_5a!I15=0,"zero",RIGHT(Table_5a!I15,1))</f>
        <v>zero</v>
      </c>
      <c r="Q10" s="385" t="str">
        <f>IF(Table_5a!J15=0,"zero",RIGHT(Table_5a!J15,1))</f>
        <v>zero</v>
      </c>
      <c r="R10" s="330" t="str">
        <f>IF(Table_5b!D18=0,"zero",RIGHT(Table_5b!D18,1))</f>
        <v>zero</v>
      </c>
      <c r="S10" s="331" t="str">
        <f>IF(Table_5b!E18=0,"zero",RIGHT(Table_5b!E18,1))</f>
        <v>zero</v>
      </c>
      <c r="T10" s="331" t="str">
        <f>IF(Table_5b!F18=0,"zero",RIGHT(Table_5b!F18,1))</f>
        <v>zero</v>
      </c>
      <c r="U10" s="331" t="str">
        <f>IF(Table_5b!H18=0,"zero",RIGHT(Table_5b!H18,1))</f>
        <v>zero</v>
      </c>
      <c r="V10" s="331" t="str">
        <f>IF(Table_5b!I18=0,"zero",RIGHT(Table_5b!I18,1))</f>
        <v>zero</v>
      </c>
      <c r="W10" s="331" t="str">
        <f>IF(Table_5b!J18=0,"zero",RIGHT(Table_5b!J18,1))</f>
        <v>zero</v>
      </c>
      <c r="X10" s="331" t="str">
        <f>IF(Table_5b!K18=0,"zero",RIGHT(Table_5b!K18,1))</f>
        <v>zero</v>
      </c>
      <c r="Y10" s="331" t="str">
        <f>IF(Table_5b!L18=0,"zero",RIGHT(Table_5b!L18,1))</f>
        <v>zero</v>
      </c>
      <c r="Z10" s="331" t="str">
        <f>IF(Table_5b!M18=0,"zero",RIGHT(Table_5b!M18,1))</f>
        <v>zero</v>
      </c>
      <c r="AA10" s="331" t="str">
        <f>IF(Table_5b!N18=0,"zero",RIGHT(Table_5b!N18,1))</f>
        <v>zero</v>
      </c>
      <c r="AB10" s="331" t="str">
        <f>IF(Table_5b!O18=0,"zero",RIGHT(Table_5b!O18,1))</f>
        <v>zero</v>
      </c>
      <c r="AC10" s="332" t="str">
        <f>IF(Table_5b!P18=0,"zero",RIGHT(Table_5b!P18,1))</f>
        <v>zero</v>
      </c>
      <c r="AD10" s="323"/>
      <c r="AE10" s="323"/>
      <c r="AF10" s="323" t="str">
        <f>IF(Table_6a!F17=0,"zero",RIGHT(Table_6a!F17,1))</f>
        <v>zero</v>
      </c>
      <c r="AG10" s="324"/>
      <c r="AH10" s="331"/>
      <c r="AI10" s="384" t="str">
        <f>IF(Table_7!C16=0,"zero",RIGHT(Table_7!C16,1))</f>
        <v>zero</v>
      </c>
      <c r="AJ10" s="385" t="str">
        <f>IF(Table_7!D16=0,"zero",RIGHT(Table_7!D16,1))</f>
        <v>zero</v>
      </c>
      <c r="AK10" s="385"/>
      <c r="AL10" s="385" t="str">
        <f>IF(Table_7!F16=0,"zero",RIGHT(Table_7!F16,1))</f>
        <v>zero</v>
      </c>
      <c r="AM10" s="385" t="str">
        <f>IF(Table_7!G16=0,"zero",RIGHT(Table_7!G16,1))</f>
        <v>zero</v>
      </c>
      <c r="AN10" s="386"/>
      <c r="AO10" s="206"/>
      <c r="AP10" s="206"/>
      <c r="AQ10" s="206"/>
      <c r="AR10" s="206"/>
      <c r="AS10" s="206"/>
    </row>
    <row r="11" spans="1:45" x14ac:dyDescent="0.2">
      <c r="B11" s="322"/>
      <c r="C11" s="323"/>
      <c r="D11" s="205"/>
      <c r="E11" s="206"/>
      <c r="F11" s="322"/>
      <c r="G11" s="323"/>
      <c r="H11" s="205"/>
      <c r="I11" s="206"/>
      <c r="J11" s="384" t="str">
        <f>IF(Table_5a!C16=0,"zero",RIGHT(Table_5a!C16,1))</f>
        <v>zero</v>
      </c>
      <c r="K11" s="385" t="str">
        <f>IF(Table_5a!D16=0,"zero",RIGHT(Table_5a!D16,1))</f>
        <v>zero</v>
      </c>
      <c r="L11" s="385" t="str">
        <f>IF(Table_5a!E16=0,"zero",RIGHT(Table_5a!E16,1))</f>
        <v>zero</v>
      </c>
      <c r="M11" s="385" t="str">
        <f>IF(Table_5a!F16=0,"zero",RIGHT(Table_5a!F16,1))</f>
        <v>zero</v>
      </c>
      <c r="N11" s="385" t="str">
        <f>IF(Table_5a!G16=0,"zero",RIGHT(Table_5a!G16,1))</f>
        <v>zero</v>
      </c>
      <c r="O11" s="385" t="str">
        <f>IF(Table_5a!H16=0,"zero",RIGHT(Table_5a!H16,1))</f>
        <v>zero</v>
      </c>
      <c r="P11" s="385" t="str">
        <f>IF(Table_5a!I16=0,"zero",RIGHT(Table_5a!I16,1))</f>
        <v>zero</v>
      </c>
      <c r="Q11" s="385" t="str">
        <f>IF(Table_5a!J16=0,"zero",RIGHT(Table_5a!J16,1))</f>
        <v>zero</v>
      </c>
      <c r="R11" s="330" t="str">
        <f>IF(Table_5b!D19=0,"zero",RIGHT(Table_5b!D19,1))</f>
        <v>zero</v>
      </c>
      <c r="S11" s="331" t="str">
        <f>IF(Table_5b!E19=0,"zero",RIGHT(Table_5b!E19,1))</f>
        <v>zero</v>
      </c>
      <c r="T11" s="331" t="str">
        <f>IF(Table_5b!F19=0,"zero",RIGHT(Table_5b!F19,1))</f>
        <v>zero</v>
      </c>
      <c r="U11" s="331" t="str">
        <f>IF(Table_5b!H19=0,"zero",RIGHT(Table_5b!H19,1))</f>
        <v>zero</v>
      </c>
      <c r="V11" s="331" t="str">
        <f>IF(Table_5b!I19=0,"zero",RIGHT(Table_5b!I19,1))</f>
        <v>zero</v>
      </c>
      <c r="W11" s="331" t="str">
        <f>IF(Table_5b!J19=0,"zero",RIGHT(Table_5b!J19,1))</f>
        <v>zero</v>
      </c>
      <c r="X11" s="331" t="str">
        <f>IF(Table_5b!K19=0,"zero",RIGHT(Table_5b!K19,1))</f>
        <v>zero</v>
      </c>
      <c r="Y11" s="331" t="str">
        <f>IF(Table_5b!L19=0,"zero",RIGHT(Table_5b!L19,1))</f>
        <v>zero</v>
      </c>
      <c r="Z11" s="331" t="str">
        <f>IF(Table_5b!M19=0,"zero",RIGHT(Table_5b!M19,1))</f>
        <v>zero</v>
      </c>
      <c r="AA11" s="331" t="str">
        <f>IF(Table_5b!N19=0,"zero",RIGHT(Table_5b!N19,1))</f>
        <v>zero</v>
      </c>
      <c r="AB11" s="331" t="str">
        <f>IF(Table_5b!O19=0,"zero",RIGHT(Table_5b!O19,1))</f>
        <v>zero</v>
      </c>
      <c r="AC11" s="332" t="str">
        <f>IF(Table_5b!P19=0,"zero",RIGHT(Table_5b!P19,1))</f>
        <v>zero</v>
      </c>
      <c r="AD11" s="323" t="str">
        <f>IF(Table_6a!D18=0,"zero",RIGHT(Table_6a!D18,1))</f>
        <v>zero</v>
      </c>
      <c r="AE11" s="323" t="str">
        <f>IF(Table_6a!E18=0,"zero",RIGHT(Table_6a!E18,1))</f>
        <v>zero</v>
      </c>
      <c r="AF11" s="323" t="str">
        <f>IF(Table_6a!F18=0,"zero",RIGHT(Table_6a!F18,1))</f>
        <v>zero</v>
      </c>
      <c r="AG11" s="324"/>
      <c r="AH11" s="331"/>
      <c r="AI11" s="384" t="str">
        <f>IF(Table_7!C17=0,"zero",RIGHT(Table_7!C17,1))</f>
        <v>zero</v>
      </c>
      <c r="AJ11" s="385" t="str">
        <f>IF(Table_7!D17=0,"zero",RIGHT(Table_7!D17,1))</f>
        <v>zero</v>
      </c>
      <c r="AK11" s="385"/>
      <c r="AL11" s="385" t="str">
        <f>IF(Table_7!F17=0,"zero",RIGHT(Table_7!F17,1))</f>
        <v>zero</v>
      </c>
      <c r="AM11" s="385" t="str">
        <f>IF(Table_7!G17=0,"zero",RIGHT(Table_7!G17,1))</f>
        <v>zero</v>
      </c>
      <c r="AN11" s="386"/>
      <c r="AO11" s="206"/>
      <c r="AP11" s="206"/>
      <c r="AQ11" s="206"/>
      <c r="AR11" s="206"/>
      <c r="AS11" s="206"/>
    </row>
    <row r="12" spans="1:45" x14ac:dyDescent="0.2">
      <c r="B12" s="322"/>
      <c r="C12" s="323"/>
      <c r="D12" s="205" t="str">
        <f>IF(Table_2!D13=0,"zero",RIGHT(Table_2!D13,1))</f>
        <v>zero</v>
      </c>
      <c r="E12" s="206" t="str">
        <f>IF(Table_2!F13=0,"zero",RIGHT(Table_2!F13,1))</f>
        <v>zero</v>
      </c>
      <c r="F12" s="322"/>
      <c r="G12" s="323"/>
      <c r="H12" s="205" t="str">
        <f>IF(Table_4!D14=0,"zero",RIGHT(Table_4!D14,1))</f>
        <v>zero</v>
      </c>
      <c r="I12" s="206" t="str">
        <f>IF(Table_4!F14=0,"zero",RIGHT(Table_4!F14,1))</f>
        <v>zero</v>
      </c>
      <c r="J12" s="384" t="str">
        <f>IF(Table_5a!C17=0,"zero",RIGHT(Table_5a!C17,1))</f>
        <v>zero</v>
      </c>
      <c r="K12" s="385" t="str">
        <f>IF(Table_5a!D17=0,"zero",RIGHT(Table_5a!D17,1))</f>
        <v>zero</v>
      </c>
      <c r="L12" s="385" t="str">
        <f>IF(Table_5a!E17=0,"zero",RIGHT(Table_5a!E17,1))</f>
        <v>zero</v>
      </c>
      <c r="M12" s="385" t="str">
        <f>IF(Table_5a!F17=0,"zero",RIGHT(Table_5a!F17,1))</f>
        <v>zero</v>
      </c>
      <c r="N12" s="385" t="str">
        <f>IF(Table_5a!G17=0,"zero",RIGHT(Table_5a!G17,1))</f>
        <v>zero</v>
      </c>
      <c r="O12" s="385" t="str">
        <f>IF(Table_5a!H17=0,"zero",RIGHT(Table_5a!H17,1))</f>
        <v>zero</v>
      </c>
      <c r="P12" s="385" t="str">
        <f>IF(Table_5a!I17=0,"zero",RIGHT(Table_5a!I17,1))</f>
        <v>zero</v>
      </c>
      <c r="Q12" s="385" t="str">
        <f>IF(Table_5a!J17=0,"zero",RIGHT(Table_5a!J17,1))</f>
        <v>zero</v>
      </c>
      <c r="R12" s="330" t="str">
        <f>IF(Table_5b!D20=0,"zero",RIGHT(Table_5b!D20,1))</f>
        <v>zero</v>
      </c>
      <c r="S12" s="331" t="str">
        <f>IF(Table_5b!E20=0,"zero",RIGHT(Table_5b!E20,1))</f>
        <v>zero</v>
      </c>
      <c r="T12" s="331" t="str">
        <f>IF(Table_5b!F20=0,"zero",RIGHT(Table_5b!F20,1))</f>
        <v>zero</v>
      </c>
      <c r="U12" s="331" t="str">
        <f>IF(Table_5b!H20=0,"zero",RIGHT(Table_5b!H20,1))</f>
        <v>zero</v>
      </c>
      <c r="V12" s="331" t="str">
        <f>IF(Table_5b!I20=0,"zero",RIGHT(Table_5b!I20,1))</f>
        <v>zero</v>
      </c>
      <c r="W12" s="331" t="str">
        <f>IF(Table_5b!J20=0,"zero",RIGHT(Table_5b!J20,1))</f>
        <v>zero</v>
      </c>
      <c r="X12" s="331" t="str">
        <f>IF(Table_5b!K20=0,"zero",RIGHT(Table_5b!K20,1))</f>
        <v>zero</v>
      </c>
      <c r="Y12" s="331" t="str">
        <f>IF(Table_5b!L20=0,"zero",RIGHT(Table_5b!L20,1))</f>
        <v>zero</v>
      </c>
      <c r="Z12" s="331" t="str">
        <f>IF(Table_5b!M20=0,"zero",RIGHT(Table_5b!M20,1))</f>
        <v>zero</v>
      </c>
      <c r="AA12" s="331" t="str">
        <f>IF(Table_5b!N20=0,"zero",RIGHT(Table_5b!N20,1))</f>
        <v>zero</v>
      </c>
      <c r="AB12" s="331" t="str">
        <f>IF(Table_5b!O20=0,"zero",RIGHT(Table_5b!O20,1))</f>
        <v>zero</v>
      </c>
      <c r="AC12" s="332" t="str">
        <f>IF(Table_5b!P20=0,"zero",RIGHT(Table_5b!P20,1))</f>
        <v>zero</v>
      </c>
      <c r="AD12" s="323" t="str">
        <f>IF(Table_6a!D19=0,"zero",RIGHT(Table_6a!D19,1))</f>
        <v>zero</v>
      </c>
      <c r="AE12" s="323" t="str">
        <f>IF(Table_6a!E19=0,"zero",RIGHT(Table_6a!E19,1))</f>
        <v>zero</v>
      </c>
      <c r="AF12" s="323" t="str">
        <f>IF(Table_6a!F19=0,"zero",RIGHT(Table_6a!F19,1))</f>
        <v>zero</v>
      </c>
      <c r="AG12" s="324"/>
      <c r="AH12" s="331"/>
      <c r="AI12" s="384" t="str">
        <f>IF(Table_7!C18=0,"zero",RIGHT(Table_7!C18,1))</f>
        <v>zero</v>
      </c>
      <c r="AJ12" s="385" t="str">
        <f>IF(Table_7!D18=0,"zero",RIGHT(Table_7!D18,1))</f>
        <v>zero</v>
      </c>
      <c r="AK12" s="385"/>
      <c r="AL12" s="385" t="str">
        <f>IF(Table_7!F18=0,"zero",RIGHT(Table_7!F18,1))</f>
        <v>zero</v>
      </c>
      <c r="AM12" s="385" t="str">
        <f>IF(Table_7!G18=0,"zero",RIGHT(Table_7!G18,1))</f>
        <v>zero</v>
      </c>
      <c r="AN12" s="386"/>
      <c r="AO12" s="206"/>
      <c r="AP12" s="206"/>
      <c r="AQ12" s="206"/>
      <c r="AR12" s="206"/>
      <c r="AS12" s="206"/>
    </row>
    <row r="13" spans="1:45" x14ac:dyDescent="0.2">
      <c r="B13" s="322"/>
      <c r="C13" s="323" t="str">
        <f>IF(Table_1!F15=0,"zero",RIGHT(Table_1!F15,1))</f>
        <v>zero</v>
      </c>
      <c r="D13" s="205"/>
      <c r="E13" s="206"/>
      <c r="F13" s="322" t="str">
        <f>IF(Table_3!D16=0,"zero",RIGHT(Table_3!D16,1))</f>
        <v>zero</v>
      </c>
      <c r="G13" s="323" t="str">
        <f>IF(Table_3!F16=0,"zero",RIGHT(Table_3!F16,1))</f>
        <v>zero</v>
      </c>
      <c r="H13" s="205"/>
      <c r="I13" s="206"/>
      <c r="J13" s="384" t="str">
        <f>IF(Table_5a!C18=0,"zero",RIGHT(Table_5a!C18,1))</f>
        <v>zero</v>
      </c>
      <c r="K13" s="385" t="str">
        <f>IF(Table_5a!D18=0,"zero",RIGHT(Table_5a!D18,1))</f>
        <v>zero</v>
      </c>
      <c r="L13" s="385" t="str">
        <f>IF(Table_5a!E18=0,"zero",RIGHT(Table_5a!E18,1))</f>
        <v>zero</v>
      </c>
      <c r="M13" s="385" t="str">
        <f>IF(Table_5a!F18=0,"zero",RIGHT(Table_5a!F18,1))</f>
        <v>zero</v>
      </c>
      <c r="N13" s="385" t="str">
        <f>IF(Table_5a!G18=0,"zero",RIGHT(Table_5a!G18,1))</f>
        <v>zero</v>
      </c>
      <c r="O13" s="385" t="str">
        <f>IF(Table_5a!H18=0,"zero",RIGHT(Table_5a!H18,1))</f>
        <v>zero</v>
      </c>
      <c r="P13" s="385" t="str">
        <f>IF(Table_5a!I18=0,"zero",RIGHT(Table_5a!I18,1))</f>
        <v>zero</v>
      </c>
      <c r="Q13" s="385" t="str">
        <f>IF(Table_5a!J18=0,"zero",RIGHT(Table_5a!J18,1))</f>
        <v>zero</v>
      </c>
      <c r="R13" s="330" t="str">
        <f>IF(Table_5b!D21=0,"zero",RIGHT(Table_5b!D21,1))</f>
        <v>zero</v>
      </c>
      <c r="S13" s="331" t="str">
        <f>IF(Table_5b!E21=0,"zero",RIGHT(Table_5b!E21,1))</f>
        <v>zero</v>
      </c>
      <c r="T13" s="331" t="str">
        <f>IF(Table_5b!F21=0,"zero",RIGHT(Table_5b!F21,1))</f>
        <v>zero</v>
      </c>
      <c r="U13" s="331" t="str">
        <f>IF(Table_5b!H21=0,"zero",RIGHT(Table_5b!H21,1))</f>
        <v>zero</v>
      </c>
      <c r="V13" s="331" t="str">
        <f>IF(Table_5b!I21=0,"zero",RIGHT(Table_5b!I21,1))</f>
        <v>zero</v>
      </c>
      <c r="W13" s="331" t="str">
        <f>IF(Table_5b!J21=0,"zero",RIGHT(Table_5b!J21,1))</f>
        <v>zero</v>
      </c>
      <c r="X13" s="331" t="str">
        <f>IF(Table_5b!K21=0,"zero",RIGHT(Table_5b!K21,1))</f>
        <v>zero</v>
      </c>
      <c r="Y13" s="331" t="str">
        <f>IF(Table_5b!L21=0,"zero",RIGHT(Table_5b!L21,1))</f>
        <v>zero</v>
      </c>
      <c r="Z13" s="331" t="str">
        <f>IF(Table_5b!M21=0,"zero",RIGHT(Table_5b!M21,1))</f>
        <v>zero</v>
      </c>
      <c r="AA13" s="331" t="str">
        <f>IF(Table_5b!N21=0,"zero",RIGHT(Table_5b!N21,1))</f>
        <v>zero</v>
      </c>
      <c r="AB13" s="331" t="str">
        <f>IF(Table_5b!O21=0,"zero",RIGHT(Table_5b!O21,1))</f>
        <v>zero</v>
      </c>
      <c r="AC13" s="332" t="str">
        <f>IF(Table_5b!P21=0,"zero",RIGHT(Table_5b!P21,1))</f>
        <v>zero</v>
      </c>
      <c r="AD13" s="323" t="str">
        <f>IF(Table_6a!D20=0,"zero",RIGHT(Table_6a!D20,1))</f>
        <v>zero</v>
      </c>
      <c r="AE13" s="323" t="str">
        <f>IF(Table_6a!E20=0,"zero",RIGHT(Table_6a!E20,1))</f>
        <v>zero</v>
      </c>
      <c r="AF13" s="323" t="str">
        <f>IF(Table_6a!F20=0,"zero",RIGHT(Table_6a!F20,1))</f>
        <v>zero</v>
      </c>
      <c r="AG13" s="324"/>
      <c r="AH13" s="331"/>
      <c r="AI13" s="384" t="str">
        <f>IF(Table_7!C19=0,"zero",RIGHT(Table_7!C19,1))</f>
        <v>zero</v>
      </c>
      <c r="AJ13" s="385" t="str">
        <f>IF(Table_7!D19=0,"zero",RIGHT(Table_7!D19,1))</f>
        <v>zero</v>
      </c>
      <c r="AK13" s="385"/>
      <c r="AL13" s="385" t="str">
        <f>IF(Table_7!F19=0,"zero",RIGHT(Table_7!F19,1))</f>
        <v>zero</v>
      </c>
      <c r="AM13" s="385" t="str">
        <f>IF(Table_7!G19=0,"zero",RIGHT(Table_7!G19,1))</f>
        <v>zero</v>
      </c>
      <c r="AN13" s="386"/>
      <c r="AO13" s="206"/>
      <c r="AP13" s="206"/>
      <c r="AQ13" s="206"/>
      <c r="AR13" s="206"/>
      <c r="AS13" s="206"/>
    </row>
    <row r="14" spans="1:45" x14ac:dyDescent="0.2">
      <c r="B14" s="322"/>
      <c r="C14" s="323" t="str">
        <f>IF(Table_1!F16=0,"zero",RIGHT(Table_1!F16,1))</f>
        <v>zero</v>
      </c>
      <c r="D14" s="205" t="str">
        <f>IF(Table_2!D15=0,"zero",RIGHT(Table_2!D15,1))</f>
        <v>zero</v>
      </c>
      <c r="E14" s="206" t="str">
        <f>IF(Table_2!F15=0,"zero",RIGHT(Table_2!F15,1))</f>
        <v>zero</v>
      </c>
      <c r="F14" s="322" t="str">
        <f>IF(Table_3!D17=0,"zero",RIGHT(Table_3!D17,1))</f>
        <v>zero</v>
      </c>
      <c r="G14" s="323" t="str">
        <f>IF(Table_3!F17=0,"zero",RIGHT(Table_3!F17,1))</f>
        <v>zero</v>
      </c>
      <c r="H14" s="205"/>
      <c r="I14" s="206"/>
      <c r="J14" s="384" t="str">
        <f>IF(Table_5a!C19=0,"zero",RIGHT(Table_5a!C19,1))</f>
        <v>zero</v>
      </c>
      <c r="K14" s="385" t="str">
        <f>IF(Table_5a!D19=0,"zero",RIGHT(Table_5a!D19,1))</f>
        <v>zero</v>
      </c>
      <c r="L14" s="385" t="str">
        <f>IF(Table_5a!E19=0,"zero",RIGHT(Table_5a!E19,1))</f>
        <v>zero</v>
      </c>
      <c r="M14" s="385" t="str">
        <f>IF(Table_5a!F19=0,"zero",RIGHT(Table_5a!F19,1))</f>
        <v>zero</v>
      </c>
      <c r="N14" s="385" t="str">
        <f>IF(Table_5a!G19=0,"zero",RIGHT(Table_5a!G19,1))</f>
        <v>zero</v>
      </c>
      <c r="O14" s="385" t="str">
        <f>IF(Table_5a!H19=0,"zero",RIGHT(Table_5a!H19,1))</f>
        <v>zero</v>
      </c>
      <c r="P14" s="385" t="str">
        <f>IF(Table_5a!I19=0,"zero",RIGHT(Table_5a!I19,1))</f>
        <v>zero</v>
      </c>
      <c r="Q14" s="385" t="str">
        <f>IF(Table_5a!J19=0,"zero",RIGHT(Table_5a!J19,1))</f>
        <v>zero</v>
      </c>
      <c r="R14" s="330" t="str">
        <f>IF(Table_5b!D22=0,"zero",RIGHT(Table_5b!D22,1))</f>
        <v>zero</v>
      </c>
      <c r="S14" s="331" t="str">
        <f>IF(Table_5b!E22=0,"zero",RIGHT(Table_5b!E22,1))</f>
        <v>zero</v>
      </c>
      <c r="T14" s="331" t="str">
        <f>IF(Table_5b!F22=0,"zero",RIGHT(Table_5b!F22,1))</f>
        <v>zero</v>
      </c>
      <c r="U14" s="331" t="str">
        <f>IF(Table_5b!H22=0,"zero",RIGHT(Table_5b!H22,1))</f>
        <v>zero</v>
      </c>
      <c r="V14" s="331" t="str">
        <f>IF(Table_5b!I22=0,"zero",RIGHT(Table_5b!I22,1))</f>
        <v>zero</v>
      </c>
      <c r="W14" s="331" t="str">
        <f>IF(Table_5b!J22=0,"zero",RIGHT(Table_5b!J22,1))</f>
        <v>zero</v>
      </c>
      <c r="X14" s="331" t="str">
        <f>IF(Table_5b!K22=0,"zero",RIGHT(Table_5b!K22,1))</f>
        <v>zero</v>
      </c>
      <c r="Y14" s="331" t="str">
        <f>IF(Table_5b!L22=0,"zero",RIGHT(Table_5b!L22,1))</f>
        <v>zero</v>
      </c>
      <c r="Z14" s="331" t="str">
        <f>IF(Table_5b!M22=0,"zero",RIGHT(Table_5b!M22,1))</f>
        <v>zero</v>
      </c>
      <c r="AA14" s="331" t="str">
        <f>IF(Table_5b!N22=0,"zero",RIGHT(Table_5b!N22,1))</f>
        <v>zero</v>
      </c>
      <c r="AB14" s="331" t="str">
        <f>IF(Table_5b!O22=0,"zero",RIGHT(Table_5b!O22,1))</f>
        <v>zero</v>
      </c>
      <c r="AC14" s="332" t="str">
        <f>IF(Table_5b!P22=0,"zero",RIGHT(Table_5b!P22,1))</f>
        <v>zero</v>
      </c>
      <c r="AD14" s="323" t="str">
        <f>IF(Table_6a!D21=0,"zero",RIGHT(Table_6a!D21,1))</f>
        <v>zero</v>
      </c>
      <c r="AE14" s="323" t="str">
        <f>IF(Table_6a!E21=0,"zero",RIGHT(Table_6a!E21,1))</f>
        <v>zero</v>
      </c>
      <c r="AF14" s="323" t="str">
        <f>IF(Table_6a!F21=0,"zero",RIGHT(Table_6a!F21,1))</f>
        <v>zero</v>
      </c>
      <c r="AG14" s="324"/>
      <c r="AH14" s="331"/>
      <c r="AI14" s="384" t="str">
        <f>IF(Table_7!C20=0,"zero",RIGHT(Table_7!C20,1))</f>
        <v>zero</v>
      </c>
      <c r="AJ14" s="385" t="str">
        <f>IF(Table_7!D20=0,"zero",RIGHT(Table_7!D20,1))</f>
        <v>zero</v>
      </c>
      <c r="AK14" s="385"/>
      <c r="AL14" s="385" t="str">
        <f>IF(Table_7!F20=0,"zero",RIGHT(Table_7!F20,1))</f>
        <v>zero</v>
      </c>
      <c r="AM14" s="385" t="str">
        <f>IF(Table_7!G20=0,"zero",RIGHT(Table_7!G20,1))</f>
        <v>zero</v>
      </c>
      <c r="AN14" s="386"/>
      <c r="AO14" s="206"/>
      <c r="AP14" s="206"/>
      <c r="AQ14" s="206"/>
      <c r="AR14" s="206"/>
      <c r="AS14" s="206"/>
    </row>
    <row r="15" spans="1:45" x14ac:dyDescent="0.2">
      <c r="B15" s="322"/>
      <c r="C15" s="323" t="str">
        <f>IF(Table_1!F17=0,"zero",RIGHT(Table_1!F17,1))</f>
        <v>zero</v>
      </c>
      <c r="D15" s="205"/>
      <c r="E15" s="206"/>
      <c r="F15" s="322" t="str">
        <f>IF(Table_3!D18=0,"zero",RIGHT(Table_3!D18,1))</f>
        <v>zero</v>
      </c>
      <c r="G15" s="323" t="str">
        <f>IF(Table_3!F18=0,"zero",RIGHT(Table_3!F18,1))</f>
        <v>zero</v>
      </c>
      <c r="H15" s="205" t="str">
        <f>IF(Table_4!D17=0,"zero",RIGHT(Table_4!D17,1))</f>
        <v>zero</v>
      </c>
      <c r="I15" s="206" t="str">
        <f>IF(Table_4!F17=0,"zero",RIGHT(Table_4!F17,1))</f>
        <v>zero</v>
      </c>
      <c r="J15" s="384" t="str">
        <f>IF(Table_5a!C20=0,"zero",RIGHT(Table_5a!C20,1))</f>
        <v>zero</v>
      </c>
      <c r="K15" s="385" t="str">
        <f>IF(Table_5a!D20=0,"zero",RIGHT(Table_5a!D20,1))</f>
        <v>zero</v>
      </c>
      <c r="L15" s="385" t="str">
        <f>IF(Table_5a!E20=0,"zero",RIGHT(Table_5a!E20,1))</f>
        <v>zero</v>
      </c>
      <c r="M15" s="385" t="str">
        <f>IF(Table_5a!F20=0,"zero",RIGHT(Table_5a!F20,1))</f>
        <v>zero</v>
      </c>
      <c r="N15" s="385" t="str">
        <f>IF(Table_5a!G20=0,"zero",RIGHT(Table_5a!G20,1))</f>
        <v>zero</v>
      </c>
      <c r="O15" s="385" t="str">
        <f>IF(Table_5a!H20=0,"zero",RIGHT(Table_5a!H20,1))</f>
        <v>zero</v>
      </c>
      <c r="P15" s="385" t="str">
        <f>IF(Table_5a!I20=0,"zero",RIGHT(Table_5a!I20,1))</f>
        <v>zero</v>
      </c>
      <c r="Q15" s="385" t="str">
        <f>IF(Table_5a!J20=0,"zero",RIGHT(Table_5a!J20,1))</f>
        <v>zero</v>
      </c>
      <c r="R15" s="330" t="str">
        <f>IF(Table_5b!D23=0,"zero",RIGHT(Table_5b!D23,1))</f>
        <v>zero</v>
      </c>
      <c r="S15" s="331" t="str">
        <f>IF(Table_5b!E23=0,"zero",RIGHT(Table_5b!E23,1))</f>
        <v>zero</v>
      </c>
      <c r="T15" s="331" t="str">
        <f>IF(Table_5b!F23=0,"zero",RIGHT(Table_5b!F23,1))</f>
        <v>zero</v>
      </c>
      <c r="U15" s="331" t="str">
        <f>IF(Table_5b!H23=0,"zero",RIGHT(Table_5b!H23,1))</f>
        <v>zero</v>
      </c>
      <c r="V15" s="331" t="str">
        <f>IF(Table_5b!I23=0,"zero",RIGHT(Table_5b!I23,1))</f>
        <v>zero</v>
      </c>
      <c r="W15" s="331" t="str">
        <f>IF(Table_5b!J23=0,"zero",RIGHT(Table_5b!J23,1))</f>
        <v>zero</v>
      </c>
      <c r="X15" s="331" t="str">
        <f>IF(Table_5b!K23=0,"zero",RIGHT(Table_5b!K23,1))</f>
        <v>zero</v>
      </c>
      <c r="Y15" s="331" t="str">
        <f>IF(Table_5b!L23=0,"zero",RIGHT(Table_5b!L23,1))</f>
        <v>zero</v>
      </c>
      <c r="Z15" s="331" t="str">
        <f>IF(Table_5b!M23=0,"zero",RIGHT(Table_5b!M23,1))</f>
        <v>zero</v>
      </c>
      <c r="AA15" s="331" t="str">
        <f>IF(Table_5b!N23=0,"zero",RIGHT(Table_5b!N23,1))</f>
        <v>zero</v>
      </c>
      <c r="AB15" s="331" t="str">
        <f>IF(Table_5b!O23=0,"zero",RIGHT(Table_5b!O23,1))</f>
        <v>zero</v>
      </c>
      <c r="AC15" s="332" t="str">
        <f>IF(Table_5b!P23=0,"zero",RIGHT(Table_5b!P23,1))</f>
        <v>zero</v>
      </c>
      <c r="AD15" s="323" t="str">
        <f>IF(Table_6a!D22=0,"zero",RIGHT(Table_6a!D22,1))</f>
        <v>zero</v>
      </c>
      <c r="AE15" s="323" t="str">
        <f>IF(Table_6a!E22=0,"zero",RIGHT(Table_6a!E22,1))</f>
        <v>zero</v>
      </c>
      <c r="AF15" s="323" t="str">
        <f>IF(Table_6a!F22=0,"zero",RIGHT(Table_6a!F22,1))</f>
        <v>zero</v>
      </c>
      <c r="AG15" s="324"/>
      <c r="AH15" s="331"/>
      <c r="AI15" s="384" t="str">
        <f>IF(Table_7!C21=0,"zero",RIGHT(Table_7!C21,1))</f>
        <v>zero</v>
      </c>
      <c r="AJ15" s="385" t="str">
        <f>IF(Table_7!D21=0,"zero",RIGHT(Table_7!D21,1))</f>
        <v>zero</v>
      </c>
      <c r="AK15" s="385"/>
      <c r="AL15" s="385" t="str">
        <f>IF(Table_7!F21=0,"zero",RIGHT(Table_7!F21,1))</f>
        <v>zero</v>
      </c>
      <c r="AM15" s="385" t="str">
        <f>IF(Table_7!G21=0,"zero",RIGHT(Table_7!G21,1))</f>
        <v>zero</v>
      </c>
      <c r="AN15" s="386"/>
      <c r="AO15" s="206"/>
      <c r="AP15" s="206"/>
      <c r="AQ15" s="206"/>
      <c r="AR15" s="206"/>
      <c r="AS15" s="206"/>
    </row>
    <row r="16" spans="1:45" x14ac:dyDescent="0.2">
      <c r="B16" s="322"/>
      <c r="C16" s="323" t="str">
        <f>IF(Table_1!F18=0,"zero",RIGHT(Table_1!F18,1))</f>
        <v>zero</v>
      </c>
      <c r="D16" s="205" t="str">
        <f>IF(Table_2!D17=0,"zero",RIGHT(Table_2!D17,1))</f>
        <v>zero</v>
      </c>
      <c r="E16" s="206" t="str">
        <f>IF(Table_2!F17=0,"zero",RIGHT(Table_2!F17,1))</f>
        <v>zero</v>
      </c>
      <c r="F16" s="322" t="str">
        <f>IF(Table_3!D19=0,"zero",RIGHT(Table_3!D19,1))</f>
        <v>zero</v>
      </c>
      <c r="G16" s="323" t="str">
        <f>IF(Table_3!F19=0,"zero",RIGHT(Table_3!F19,1))</f>
        <v>zero</v>
      </c>
      <c r="H16" s="205" t="str">
        <f>IF(Table_4!D18=0,"zero",RIGHT(Table_4!D18,1))</f>
        <v>zero</v>
      </c>
      <c r="I16" s="206" t="str">
        <f>IF(Table_4!F18=0,"zero",RIGHT(Table_4!F18,1))</f>
        <v>zero</v>
      </c>
      <c r="J16" s="384" t="str">
        <f>IF(Table_5a!C21=0,"zero",RIGHT(Table_5a!C21,1))</f>
        <v>zero</v>
      </c>
      <c r="K16" s="385" t="str">
        <f>IF(Table_5a!D21=0,"zero",RIGHT(Table_5a!D21,1))</f>
        <v>zero</v>
      </c>
      <c r="L16" s="385" t="str">
        <f>IF(Table_5a!E21=0,"zero",RIGHT(Table_5a!E21,1))</f>
        <v>zero</v>
      </c>
      <c r="M16" s="385" t="str">
        <f>IF(Table_5a!F21=0,"zero",RIGHT(Table_5a!F21,1))</f>
        <v>zero</v>
      </c>
      <c r="N16" s="385" t="str">
        <f>IF(Table_5a!G21=0,"zero",RIGHT(Table_5a!G21,1))</f>
        <v>zero</v>
      </c>
      <c r="O16" s="385" t="str">
        <f>IF(Table_5a!H21=0,"zero",RIGHT(Table_5a!H21,1))</f>
        <v>zero</v>
      </c>
      <c r="P16" s="385" t="str">
        <f>IF(Table_5a!I21=0,"zero",RIGHT(Table_5a!I21,1))</f>
        <v>zero</v>
      </c>
      <c r="Q16" s="385" t="str">
        <f>IF(Table_5a!J21=0,"zero",RIGHT(Table_5a!J21,1))</f>
        <v>zero</v>
      </c>
      <c r="R16" s="330" t="str">
        <f>IF(Table_5b!D24=0,"zero",RIGHT(Table_5b!D24,1))</f>
        <v>zero</v>
      </c>
      <c r="S16" s="331" t="str">
        <f>IF(Table_5b!E24=0,"zero",RIGHT(Table_5b!E24,1))</f>
        <v>zero</v>
      </c>
      <c r="T16" s="331" t="str">
        <f>IF(Table_5b!F24=0,"zero",RIGHT(Table_5b!F24,1))</f>
        <v>zero</v>
      </c>
      <c r="U16" s="331" t="str">
        <f>IF(Table_5b!H24=0,"zero",RIGHT(Table_5b!H24,1))</f>
        <v>zero</v>
      </c>
      <c r="V16" s="331" t="str">
        <f>IF(Table_5b!I24=0,"zero",RIGHT(Table_5b!I24,1))</f>
        <v>zero</v>
      </c>
      <c r="W16" s="331" t="str">
        <f>IF(Table_5b!J24=0,"zero",RIGHT(Table_5b!J24,1))</f>
        <v>zero</v>
      </c>
      <c r="X16" s="331" t="str">
        <f>IF(Table_5b!K24=0,"zero",RIGHT(Table_5b!K24,1))</f>
        <v>zero</v>
      </c>
      <c r="Y16" s="331" t="str">
        <f>IF(Table_5b!L24=0,"zero",RIGHT(Table_5b!L24,1))</f>
        <v>zero</v>
      </c>
      <c r="Z16" s="331" t="str">
        <f>IF(Table_5b!M24=0,"zero",RIGHT(Table_5b!M24,1))</f>
        <v>zero</v>
      </c>
      <c r="AA16" s="331" t="str">
        <f>IF(Table_5b!N24=0,"zero",RIGHT(Table_5b!N24,1))</f>
        <v>zero</v>
      </c>
      <c r="AB16" s="331" t="str">
        <f>IF(Table_5b!O24=0,"zero",RIGHT(Table_5b!O24,1))</f>
        <v>zero</v>
      </c>
      <c r="AC16" s="332" t="str">
        <f>IF(Table_5b!P24=0,"zero",RIGHT(Table_5b!P24,1))</f>
        <v>zero</v>
      </c>
      <c r="AD16" s="323" t="str">
        <f>IF(Table_6a!D23=0,"zero",RIGHT(Table_6a!D23,1))</f>
        <v>zero</v>
      </c>
      <c r="AE16" s="323" t="str">
        <f>IF(Table_6a!E23=0,"zero",RIGHT(Table_6a!E23,1))</f>
        <v>zero</v>
      </c>
      <c r="AF16" s="323" t="str">
        <f>IF(Table_6a!F23=0,"zero",RIGHT(Table_6a!F23,1))</f>
        <v>zero</v>
      </c>
      <c r="AG16" s="324"/>
      <c r="AH16" s="331"/>
      <c r="AI16" s="384" t="str">
        <f>IF(Table_7!C22=0,"zero",RIGHT(Table_7!C22,1))</f>
        <v>zero</v>
      </c>
      <c r="AJ16" s="385" t="str">
        <f>IF(Table_7!D22=0,"zero",RIGHT(Table_7!D22,1))</f>
        <v>zero</v>
      </c>
      <c r="AK16" s="385"/>
      <c r="AL16" s="385" t="str">
        <f>IF(Table_7!F22=0,"zero",RIGHT(Table_7!F22,1))</f>
        <v>zero</v>
      </c>
      <c r="AM16" s="385" t="str">
        <f>IF(Table_7!G22=0,"zero",RIGHT(Table_7!G22,1))</f>
        <v>zero</v>
      </c>
      <c r="AN16" s="386"/>
      <c r="AO16" s="206"/>
      <c r="AP16" s="206"/>
      <c r="AQ16" s="206"/>
      <c r="AR16" s="206"/>
      <c r="AS16" s="206"/>
    </row>
    <row r="17" spans="2:45" x14ac:dyDescent="0.2">
      <c r="B17" s="322"/>
      <c r="C17" s="323"/>
      <c r="D17" s="205"/>
      <c r="E17" s="206"/>
      <c r="F17" s="322"/>
      <c r="G17" s="323"/>
      <c r="H17" s="205"/>
      <c r="I17" s="206"/>
      <c r="J17" s="384" t="str">
        <f>IF(Table_5a!C22=0,"zero",RIGHT(Table_5a!C22,1))</f>
        <v>zero</v>
      </c>
      <c r="K17" s="385" t="str">
        <f>IF(Table_5a!D22=0,"zero",RIGHT(Table_5a!D22,1))</f>
        <v>zero</v>
      </c>
      <c r="L17" s="385" t="str">
        <f>IF(Table_5a!E22=0,"zero",RIGHT(Table_5a!E22,1))</f>
        <v>zero</v>
      </c>
      <c r="M17" s="385" t="str">
        <f>IF(Table_5a!F22=0,"zero",RIGHT(Table_5a!F22,1))</f>
        <v>zero</v>
      </c>
      <c r="N17" s="385" t="str">
        <f>IF(Table_5a!G22=0,"zero",RIGHT(Table_5a!G22,1))</f>
        <v>zero</v>
      </c>
      <c r="O17" s="385" t="str">
        <f>IF(Table_5a!H22=0,"zero",RIGHT(Table_5a!H22,1))</f>
        <v>zero</v>
      </c>
      <c r="P17" s="385" t="str">
        <f>IF(Table_5a!I22=0,"zero",RIGHT(Table_5a!I22,1))</f>
        <v>zero</v>
      </c>
      <c r="Q17" s="385" t="str">
        <f>IF(Table_5a!J22=0,"zero",RIGHT(Table_5a!J22,1))</f>
        <v>zero</v>
      </c>
      <c r="R17" s="330" t="str">
        <f>IF(Table_5b!D25=0,"zero",RIGHT(Table_5b!D25,1))</f>
        <v>zero</v>
      </c>
      <c r="S17" s="331" t="str">
        <f>IF(Table_5b!E25=0,"zero",RIGHT(Table_5b!E25,1))</f>
        <v>zero</v>
      </c>
      <c r="T17" s="331" t="str">
        <f>IF(Table_5b!F25=0,"zero",RIGHT(Table_5b!F25,1))</f>
        <v>zero</v>
      </c>
      <c r="U17" s="331" t="str">
        <f>IF(Table_5b!H25=0,"zero",RIGHT(Table_5b!H25,1))</f>
        <v>zero</v>
      </c>
      <c r="V17" s="331" t="str">
        <f>IF(Table_5b!I25=0,"zero",RIGHT(Table_5b!I25,1))</f>
        <v>zero</v>
      </c>
      <c r="W17" s="331" t="str">
        <f>IF(Table_5b!J25=0,"zero",RIGHT(Table_5b!J25,1))</f>
        <v>zero</v>
      </c>
      <c r="X17" s="331" t="str">
        <f>IF(Table_5b!K25=0,"zero",RIGHT(Table_5b!K25,1))</f>
        <v>zero</v>
      </c>
      <c r="Y17" s="331" t="str">
        <f>IF(Table_5b!L25=0,"zero",RIGHT(Table_5b!L25,1))</f>
        <v>zero</v>
      </c>
      <c r="Z17" s="331" t="str">
        <f>IF(Table_5b!M25=0,"zero",RIGHT(Table_5b!M25,1))</f>
        <v>zero</v>
      </c>
      <c r="AA17" s="331" t="str">
        <f>IF(Table_5b!N25=0,"zero",RIGHT(Table_5b!N25,1))</f>
        <v>zero</v>
      </c>
      <c r="AB17" s="331" t="str">
        <f>IF(Table_5b!O25=0,"zero",RIGHT(Table_5b!O25,1))</f>
        <v>zero</v>
      </c>
      <c r="AC17" s="332" t="str">
        <f>IF(Table_5b!P25=0,"zero",RIGHT(Table_5b!P25,1))</f>
        <v>zero</v>
      </c>
      <c r="AD17" s="323" t="str">
        <f>IF(Table_6a!D24=0,"zero",RIGHT(Table_6a!D24,1))</f>
        <v>zero</v>
      </c>
      <c r="AE17" s="323" t="str">
        <f>IF(Table_6a!E24=0,"zero",RIGHT(Table_6a!E24,1))</f>
        <v>zero</v>
      </c>
      <c r="AF17" s="323" t="str">
        <f>IF(Table_6a!F24=0,"zero",RIGHT(Table_6a!F24,1))</f>
        <v>zero</v>
      </c>
      <c r="AG17" s="324"/>
      <c r="AH17" s="331"/>
      <c r="AI17" s="384" t="str">
        <f>IF(Table_7!C23=0,"zero",RIGHT(Table_7!C23,1))</f>
        <v>zero</v>
      </c>
      <c r="AJ17" s="385" t="str">
        <f>IF(Table_7!D23=0,"zero",RIGHT(Table_7!D23,1))</f>
        <v>zero</v>
      </c>
      <c r="AK17" s="385"/>
      <c r="AL17" s="385" t="str">
        <f>IF(Table_7!F23=0,"zero",RIGHT(Table_7!F23,1))</f>
        <v>zero</v>
      </c>
      <c r="AM17" s="385" t="str">
        <f>IF(Table_7!G23=0,"zero",RIGHT(Table_7!G23,1))</f>
        <v>zero</v>
      </c>
      <c r="AN17" s="386"/>
      <c r="AO17" s="206"/>
      <c r="AP17" s="206"/>
      <c r="AQ17" s="206"/>
      <c r="AR17" s="206"/>
      <c r="AS17" s="206"/>
    </row>
    <row r="18" spans="2:45" x14ac:dyDescent="0.2">
      <c r="B18" s="322"/>
      <c r="C18" s="361"/>
      <c r="D18" s="205" t="str">
        <f>IF(Table_2!D19=0,"zero",RIGHT(Table_2!D19,1))</f>
        <v>zero</v>
      </c>
      <c r="E18" s="206" t="str">
        <f>IF(Table_2!F19=0,"zero",RIGHT(Table_2!F19,1))</f>
        <v>zero</v>
      </c>
      <c r="F18" s="322"/>
      <c r="G18" s="323"/>
      <c r="H18" s="205" t="str">
        <f>IF(Table_4!D20=0,"zero",RIGHT(Table_4!D20,1))</f>
        <v>zero</v>
      </c>
      <c r="I18" s="206" t="str">
        <f>IF(Table_4!F20=0,"zero",RIGHT(Table_4!F20,1))</f>
        <v>zero</v>
      </c>
      <c r="J18" s="384" t="str">
        <f>IF(Table_5a!C23=0,"zero",RIGHT(Table_5a!C23,1))</f>
        <v>zero</v>
      </c>
      <c r="K18" s="385" t="str">
        <f>IF(Table_5a!D23=0,"zero",RIGHT(Table_5a!D23,1))</f>
        <v>zero</v>
      </c>
      <c r="L18" s="385" t="str">
        <f>IF(Table_5a!E23=0,"zero",RIGHT(Table_5a!E23,1))</f>
        <v>zero</v>
      </c>
      <c r="M18" s="385" t="str">
        <f>IF(Table_5a!F23=0,"zero",RIGHT(Table_5a!F23,1))</f>
        <v>zero</v>
      </c>
      <c r="N18" s="385" t="str">
        <f>IF(Table_5a!G23=0,"zero",RIGHT(Table_5a!G23,1))</f>
        <v>zero</v>
      </c>
      <c r="O18" s="385" t="str">
        <f>IF(Table_5a!H23=0,"zero",RIGHT(Table_5a!H23,1))</f>
        <v>zero</v>
      </c>
      <c r="P18" s="385" t="str">
        <f>IF(Table_5a!I23=0,"zero",RIGHT(Table_5a!I23,1))</f>
        <v>zero</v>
      </c>
      <c r="Q18" s="385" t="str">
        <f>IF(Table_5a!J23=0,"zero",RIGHT(Table_5a!J23,1))</f>
        <v>zero</v>
      </c>
      <c r="R18" s="330" t="str">
        <f>IF(Table_5b!D26=0,"zero",RIGHT(Table_5b!D26,1))</f>
        <v>zero</v>
      </c>
      <c r="S18" s="331" t="str">
        <f>IF(Table_5b!E26=0,"zero",RIGHT(Table_5b!E26,1))</f>
        <v>zero</v>
      </c>
      <c r="T18" s="331" t="str">
        <f>IF(Table_5b!F26=0,"zero",RIGHT(Table_5b!F26,1))</f>
        <v>zero</v>
      </c>
      <c r="U18" s="331" t="str">
        <f>IF(Table_5b!H26=0,"zero",RIGHT(Table_5b!H26,1))</f>
        <v>zero</v>
      </c>
      <c r="V18" s="331" t="str">
        <f>IF(Table_5b!I26=0,"zero",RIGHT(Table_5b!I26,1))</f>
        <v>zero</v>
      </c>
      <c r="W18" s="331" t="str">
        <f>IF(Table_5b!J26=0,"zero",RIGHT(Table_5b!J26,1))</f>
        <v>zero</v>
      </c>
      <c r="X18" s="331" t="str">
        <f>IF(Table_5b!K26=0,"zero",RIGHT(Table_5b!K26,1))</f>
        <v>zero</v>
      </c>
      <c r="Y18" s="331" t="str">
        <f>IF(Table_5b!L26=0,"zero",RIGHT(Table_5b!L26,1))</f>
        <v>zero</v>
      </c>
      <c r="Z18" s="331" t="str">
        <f>IF(Table_5b!M26=0,"zero",RIGHT(Table_5b!M26,1))</f>
        <v>zero</v>
      </c>
      <c r="AA18" s="331" t="str">
        <f>IF(Table_5b!N26=0,"zero",RIGHT(Table_5b!N26,1))</f>
        <v>zero</v>
      </c>
      <c r="AB18" s="331" t="str">
        <f>IF(Table_5b!O26=0,"zero",RIGHT(Table_5b!O26,1))</f>
        <v>zero</v>
      </c>
      <c r="AC18" s="332" t="str">
        <f>IF(Table_5b!P26=0,"zero",RIGHT(Table_5b!P26,1))</f>
        <v>zero</v>
      </c>
      <c r="AD18" s="323"/>
      <c r="AE18" s="323"/>
      <c r="AF18" s="323" t="str">
        <f>IF(Table_6a!F25=0,"zero",RIGHT(Table_6a!F25,1))</f>
        <v>zero</v>
      </c>
      <c r="AG18" s="324"/>
      <c r="AH18" s="331"/>
      <c r="AI18" s="384" t="str">
        <f>IF(Table_7!C24=0,"zero",RIGHT(Table_7!C24,1))</f>
        <v>zero</v>
      </c>
      <c r="AJ18" s="385" t="str">
        <f>IF(Table_7!D24=0,"zero",RIGHT(Table_7!D24,1))</f>
        <v>zero</v>
      </c>
      <c r="AK18" s="385"/>
      <c r="AL18" s="385" t="str">
        <f>IF(Table_7!F24=0,"zero",RIGHT(Table_7!F24,1))</f>
        <v>zero</v>
      </c>
      <c r="AM18" s="385" t="str">
        <f>IF(Table_7!G24=0,"zero",RIGHT(Table_7!G24,1))</f>
        <v>zero</v>
      </c>
      <c r="AN18" s="386"/>
      <c r="AO18" s="206"/>
      <c r="AP18" s="206"/>
      <c r="AQ18" s="206"/>
      <c r="AR18" s="206"/>
      <c r="AS18" s="206"/>
    </row>
    <row r="19" spans="2:45" x14ac:dyDescent="0.2">
      <c r="B19" s="322"/>
      <c r="C19" s="323"/>
      <c r="D19" s="205"/>
      <c r="E19" s="206"/>
      <c r="F19" s="322"/>
      <c r="G19" s="323"/>
      <c r="H19" s="205" t="str">
        <f>IF(Table_4!D21=0,"zero",RIGHT(Table_4!D21,1))</f>
        <v>zero</v>
      </c>
      <c r="I19" s="206" t="str">
        <f>IF(Table_4!F21=0,"zero",RIGHT(Table_4!F21,1))</f>
        <v>zero</v>
      </c>
      <c r="J19" s="384" t="str">
        <f>IF(Table_5a!C24=0,"zero",RIGHT(Table_5a!C24,1))</f>
        <v>zero</v>
      </c>
      <c r="K19" s="385" t="str">
        <f>IF(Table_5a!D24=0,"zero",RIGHT(Table_5a!D24,1))</f>
        <v>zero</v>
      </c>
      <c r="L19" s="385" t="str">
        <f>IF(Table_5a!E24=0,"zero",RIGHT(Table_5a!E24,1))</f>
        <v>zero</v>
      </c>
      <c r="M19" s="385" t="str">
        <f>IF(Table_5a!F24=0,"zero",RIGHT(Table_5a!F24,1))</f>
        <v>zero</v>
      </c>
      <c r="N19" s="385" t="str">
        <f>IF(Table_5a!G24=0,"zero",RIGHT(Table_5a!G24,1))</f>
        <v>zero</v>
      </c>
      <c r="O19" s="385" t="str">
        <f>IF(Table_5a!H24=0,"zero",RIGHT(Table_5a!H24,1))</f>
        <v>zero</v>
      </c>
      <c r="P19" s="385" t="str">
        <f>IF(Table_5a!I24=0,"zero",RIGHT(Table_5a!I24,1))</f>
        <v>zero</v>
      </c>
      <c r="Q19" s="385" t="str">
        <f>IF(Table_5a!J24=0,"zero",RIGHT(Table_5a!J24,1))</f>
        <v>zero</v>
      </c>
      <c r="R19" s="330" t="str">
        <f>IF(Table_5b!D27=0,"zero",RIGHT(Table_5b!D27,1))</f>
        <v>zero</v>
      </c>
      <c r="S19" s="331" t="str">
        <f>IF(Table_5b!E27=0,"zero",RIGHT(Table_5b!E27,1))</f>
        <v>zero</v>
      </c>
      <c r="T19" s="331" t="str">
        <f>IF(Table_5b!F27=0,"zero",RIGHT(Table_5b!F27,1))</f>
        <v>zero</v>
      </c>
      <c r="U19" s="331" t="str">
        <f>IF(Table_5b!H27=0,"zero",RIGHT(Table_5b!H27,1))</f>
        <v>zero</v>
      </c>
      <c r="V19" s="331" t="str">
        <f>IF(Table_5b!I27=0,"zero",RIGHT(Table_5b!I27,1))</f>
        <v>zero</v>
      </c>
      <c r="W19" s="331" t="str">
        <f>IF(Table_5b!J27=0,"zero",RIGHT(Table_5b!J27,1))</f>
        <v>zero</v>
      </c>
      <c r="X19" s="331" t="str">
        <f>IF(Table_5b!K27=0,"zero",RIGHT(Table_5b!K27,1))</f>
        <v>zero</v>
      </c>
      <c r="Y19" s="331" t="str">
        <f>IF(Table_5b!L27=0,"zero",RIGHT(Table_5b!L27,1))</f>
        <v>zero</v>
      </c>
      <c r="Z19" s="331" t="str">
        <f>IF(Table_5b!M27=0,"zero",RIGHT(Table_5b!M27,1))</f>
        <v>zero</v>
      </c>
      <c r="AA19" s="331" t="str">
        <f>IF(Table_5b!N27=0,"zero",RIGHT(Table_5b!N27,1))</f>
        <v>zero</v>
      </c>
      <c r="AB19" s="331" t="str">
        <f>IF(Table_5b!O27=0,"zero",RIGHT(Table_5b!O27,1))</f>
        <v>zero</v>
      </c>
      <c r="AC19" s="332" t="str">
        <f>IF(Table_5b!P27=0,"zero",RIGHT(Table_5b!P27,1))</f>
        <v>zero</v>
      </c>
      <c r="AD19" s="323"/>
      <c r="AE19" s="323"/>
      <c r="AF19" s="323" t="str">
        <f>IF(Table_6a!F26=0,"zero",RIGHT(Table_6a!F26,1))</f>
        <v>zero</v>
      </c>
      <c r="AG19" s="324"/>
      <c r="AH19" s="331"/>
      <c r="AI19" s="384" t="str">
        <f>IF(Table_7!C25=0,"zero",RIGHT(Table_7!C25,1))</f>
        <v>zero</v>
      </c>
      <c r="AJ19" s="385" t="str">
        <f>IF(Table_7!D25=0,"zero",RIGHT(Table_7!D25,1))</f>
        <v>zero</v>
      </c>
      <c r="AK19" s="385"/>
      <c r="AL19" s="385" t="str">
        <f>IF(Table_7!F25=0,"zero",RIGHT(Table_7!F25,1))</f>
        <v>zero</v>
      </c>
      <c r="AM19" s="385" t="str">
        <f>IF(Table_7!G25=0,"zero",RIGHT(Table_7!G25,1))</f>
        <v>zero</v>
      </c>
      <c r="AN19" s="386"/>
      <c r="AO19" s="206"/>
      <c r="AP19" s="206"/>
      <c r="AQ19" s="206"/>
      <c r="AR19" s="206"/>
      <c r="AS19" s="206"/>
    </row>
    <row r="20" spans="2:45" x14ac:dyDescent="0.2">
      <c r="B20" s="362"/>
      <c r="C20" s="361"/>
      <c r="D20" s="205"/>
      <c r="E20" s="206"/>
      <c r="F20" s="322" t="str">
        <f>IF(Table_3!D23=0,"zero",RIGHT(Table_3!D23,1))</f>
        <v>zero</v>
      </c>
      <c r="G20" s="323" t="str">
        <f>IF(Table_3!F23=0,"zero",RIGHT(Table_3!F23,1))</f>
        <v>zero</v>
      </c>
      <c r="H20" s="205" t="str">
        <f>IF(Table_4!D22=0,"zero",RIGHT(Table_4!D22,1))</f>
        <v>zero</v>
      </c>
      <c r="I20" s="206" t="str">
        <f>IF(Table_4!F22=0,"zero",RIGHT(Table_4!F22,1))</f>
        <v>zero</v>
      </c>
      <c r="J20" s="384" t="str">
        <f>IF(Table_5a!C25=0,"zero",RIGHT(Table_5a!C25,1))</f>
        <v>zero</v>
      </c>
      <c r="K20" s="385" t="str">
        <f>IF(Table_5a!D25=0,"zero",RIGHT(Table_5a!D25,1))</f>
        <v>zero</v>
      </c>
      <c r="L20" s="385" t="str">
        <f>IF(Table_5a!E25=0,"zero",RIGHT(Table_5a!E25,1))</f>
        <v>zero</v>
      </c>
      <c r="M20" s="385" t="str">
        <f>IF(Table_5a!F25=0,"zero",RIGHT(Table_5a!F25,1))</f>
        <v>zero</v>
      </c>
      <c r="N20" s="385" t="str">
        <f>IF(Table_5a!G25=0,"zero",RIGHT(Table_5a!G25,1))</f>
        <v>zero</v>
      </c>
      <c r="O20" s="385" t="str">
        <f>IF(Table_5a!H25=0,"zero",RIGHT(Table_5a!H25,1))</f>
        <v>zero</v>
      </c>
      <c r="P20" s="385" t="str">
        <f>IF(Table_5a!I25=0,"zero",RIGHT(Table_5a!I25,1))</f>
        <v>zero</v>
      </c>
      <c r="Q20" s="385" t="str">
        <f>IF(Table_5a!J25=0,"zero",RIGHT(Table_5a!J25,1))</f>
        <v>zero</v>
      </c>
      <c r="R20" s="330" t="str">
        <f>IF(Table_5b!D28=0,"zero",RIGHT(Table_5b!D28,1))</f>
        <v>zero</v>
      </c>
      <c r="S20" s="331" t="str">
        <f>IF(Table_5b!E28=0,"zero",RIGHT(Table_5b!E28,1))</f>
        <v>zero</v>
      </c>
      <c r="T20" s="331" t="str">
        <f>IF(Table_5b!F28=0,"zero",RIGHT(Table_5b!F28,1))</f>
        <v>zero</v>
      </c>
      <c r="U20" s="331" t="str">
        <f>IF(Table_5b!H28=0,"zero",RIGHT(Table_5b!H28,1))</f>
        <v>zero</v>
      </c>
      <c r="V20" s="331" t="str">
        <f>IF(Table_5b!I28=0,"zero",RIGHT(Table_5b!I28,1))</f>
        <v>zero</v>
      </c>
      <c r="W20" s="331" t="str">
        <f>IF(Table_5b!J28=0,"zero",RIGHT(Table_5b!J28,1))</f>
        <v>zero</v>
      </c>
      <c r="X20" s="331" t="str">
        <f>IF(Table_5b!K28=0,"zero",RIGHT(Table_5b!K28,1))</f>
        <v>zero</v>
      </c>
      <c r="Y20" s="331" t="str">
        <f>IF(Table_5b!L28=0,"zero",RIGHT(Table_5b!L28,1))</f>
        <v>zero</v>
      </c>
      <c r="Z20" s="331" t="str">
        <f>IF(Table_5b!M28=0,"zero",RIGHT(Table_5b!M28,1))</f>
        <v>zero</v>
      </c>
      <c r="AA20" s="331" t="str">
        <f>IF(Table_5b!N28=0,"zero",RIGHT(Table_5b!N28,1))</f>
        <v>zero</v>
      </c>
      <c r="AB20" s="331" t="str">
        <f>IF(Table_5b!O28=0,"zero",RIGHT(Table_5b!O28,1))</f>
        <v>zero</v>
      </c>
      <c r="AC20" s="332" t="str">
        <f>IF(Table_5b!P28=0,"zero",RIGHT(Table_5b!P28,1))</f>
        <v>zero</v>
      </c>
      <c r="AD20" s="323"/>
      <c r="AE20" s="323"/>
      <c r="AF20" s="323" t="str">
        <f>IF(Table_6a!F27=0,"zero",RIGHT(Table_6a!F27,1))</f>
        <v>zero</v>
      </c>
      <c r="AG20" s="324"/>
      <c r="AH20" s="331"/>
      <c r="AI20" s="384" t="str">
        <f>IF(Table_7!C26=0,"zero",RIGHT(Table_7!C26,1))</f>
        <v>zero</v>
      </c>
      <c r="AJ20" s="385" t="str">
        <f>IF(Table_7!D26=0,"zero",RIGHT(Table_7!D26,1))</f>
        <v>zero</v>
      </c>
      <c r="AK20" s="385"/>
      <c r="AL20" s="385" t="str">
        <f>IF(Table_7!F26=0,"zero",RIGHT(Table_7!F26,1))</f>
        <v>zero</v>
      </c>
      <c r="AM20" s="385" t="str">
        <f>IF(Table_7!G26=0,"zero",RIGHT(Table_7!G26,1))</f>
        <v>zero</v>
      </c>
      <c r="AN20" s="386"/>
      <c r="AO20" s="206"/>
      <c r="AP20" s="206"/>
      <c r="AQ20" s="206"/>
      <c r="AR20" s="206"/>
      <c r="AS20" s="206"/>
    </row>
    <row r="21" spans="2:45" x14ac:dyDescent="0.2">
      <c r="B21" s="322"/>
      <c r="C21" s="323"/>
      <c r="D21" s="205"/>
      <c r="E21" s="206"/>
      <c r="F21" s="322" t="str">
        <f>IF(Table_3!D24=0,"zero",RIGHT(Table_3!D24,1))</f>
        <v>zero</v>
      </c>
      <c r="G21" s="323" t="str">
        <f>IF(Table_3!F24=0,"zero",RIGHT(Table_3!F24,1))</f>
        <v>zero</v>
      </c>
      <c r="H21" s="205" t="str">
        <f>IF(Table_4!D23=0,"zero",RIGHT(Table_4!D23,1))</f>
        <v>zero</v>
      </c>
      <c r="I21" s="206" t="str">
        <f>IF(Table_4!F23=0,"zero",RIGHT(Table_4!F23,1))</f>
        <v>zero</v>
      </c>
      <c r="J21" s="384" t="str">
        <f>IF(Table_5a!C26=0,"zero",RIGHT(Table_5a!C26,1))</f>
        <v>zero</v>
      </c>
      <c r="K21" s="385" t="str">
        <f>IF(Table_5a!D26=0,"zero",RIGHT(Table_5a!D26,1))</f>
        <v>zero</v>
      </c>
      <c r="L21" s="385" t="str">
        <f>IF(Table_5a!E26=0,"zero",RIGHT(Table_5a!E26,1))</f>
        <v>zero</v>
      </c>
      <c r="M21" s="385" t="str">
        <f>IF(Table_5a!F26=0,"zero",RIGHT(Table_5a!F26,1))</f>
        <v>zero</v>
      </c>
      <c r="N21" s="385" t="str">
        <f>IF(Table_5a!G26=0,"zero",RIGHT(Table_5a!G26,1))</f>
        <v>zero</v>
      </c>
      <c r="O21" s="385" t="str">
        <f>IF(Table_5a!H26=0,"zero",RIGHT(Table_5a!H26,1))</f>
        <v>zero</v>
      </c>
      <c r="P21" s="385" t="str">
        <f>IF(Table_5a!I26=0,"zero",RIGHT(Table_5a!I26,1))</f>
        <v>zero</v>
      </c>
      <c r="Q21" s="385" t="str">
        <f>IF(Table_5a!J26=0,"zero",RIGHT(Table_5a!J26,1))</f>
        <v>zero</v>
      </c>
      <c r="R21" s="330" t="str">
        <f>IF(Table_5b!D29=0,"zero",RIGHT(Table_5b!D29,1))</f>
        <v>zero</v>
      </c>
      <c r="S21" s="331" t="str">
        <f>IF(Table_5b!E29=0,"zero",RIGHT(Table_5b!E29,1))</f>
        <v>zero</v>
      </c>
      <c r="T21" s="331" t="str">
        <f>IF(Table_5b!F29=0,"zero",RIGHT(Table_5b!F29,1))</f>
        <v>zero</v>
      </c>
      <c r="U21" s="331" t="str">
        <f>IF(Table_5b!H29=0,"zero",RIGHT(Table_5b!H29,1))</f>
        <v>zero</v>
      </c>
      <c r="V21" s="331" t="str">
        <f>IF(Table_5b!I29=0,"zero",RIGHT(Table_5b!I29,1))</f>
        <v>zero</v>
      </c>
      <c r="W21" s="331" t="str">
        <f>IF(Table_5b!J29=0,"zero",RIGHT(Table_5b!J29,1))</f>
        <v>zero</v>
      </c>
      <c r="X21" s="331" t="str">
        <f>IF(Table_5b!K29=0,"zero",RIGHT(Table_5b!K29,1))</f>
        <v>zero</v>
      </c>
      <c r="Y21" s="331" t="str">
        <f>IF(Table_5b!L29=0,"zero",RIGHT(Table_5b!L29,1))</f>
        <v>zero</v>
      </c>
      <c r="Z21" s="331" t="str">
        <f>IF(Table_5b!M29=0,"zero",RIGHT(Table_5b!M29,1))</f>
        <v>zero</v>
      </c>
      <c r="AA21" s="331" t="str">
        <f>IF(Table_5b!N29=0,"zero",RIGHT(Table_5b!N29,1))</f>
        <v>zero</v>
      </c>
      <c r="AB21" s="331" t="str">
        <f>IF(Table_5b!O29=0,"zero",RIGHT(Table_5b!O29,1))</f>
        <v>zero</v>
      </c>
      <c r="AC21" s="332" t="str">
        <f>IF(Table_5b!P29=0,"zero",RIGHT(Table_5b!P29,1))</f>
        <v>zero</v>
      </c>
      <c r="AD21" s="323" t="str">
        <f>IF(Table_6a!D28=0,"zero",RIGHT(Table_6a!D28,1))</f>
        <v>zero</v>
      </c>
      <c r="AE21" s="323" t="str">
        <f>IF(Table_6a!E28=0,"zero",RIGHT(Table_6a!E28,1))</f>
        <v>zero</v>
      </c>
      <c r="AF21" s="323" t="str">
        <f>IF(Table_6a!F28=0,"zero",RIGHT(Table_6a!F28,1))</f>
        <v>zero</v>
      </c>
      <c r="AG21" s="324"/>
      <c r="AH21" s="331"/>
      <c r="AI21" s="384" t="str">
        <f>IF(Table_7!C27=0,"zero",RIGHT(Table_7!C27,1))</f>
        <v>zero</v>
      </c>
      <c r="AJ21" s="385" t="str">
        <f>IF(Table_7!D27=0,"zero",RIGHT(Table_7!D27,1))</f>
        <v>zero</v>
      </c>
      <c r="AK21" s="385"/>
      <c r="AL21" s="385" t="str">
        <f>IF(Table_7!F27=0,"zero",RIGHT(Table_7!F27,1))</f>
        <v>zero</v>
      </c>
      <c r="AM21" s="385" t="str">
        <f>IF(Table_7!G27=0,"zero",RIGHT(Table_7!G27,1))</f>
        <v>zero</v>
      </c>
      <c r="AN21" s="386"/>
      <c r="AO21" s="206"/>
      <c r="AP21" s="206"/>
      <c r="AQ21" s="206"/>
      <c r="AR21" s="206"/>
      <c r="AS21" s="206"/>
    </row>
    <row r="22" spans="2:45" x14ac:dyDescent="0.2">
      <c r="B22" s="322" t="str">
        <f>IF(Table_1!D24=0,"zero",RIGHT(Table_1!D24,1))</f>
        <v>zero</v>
      </c>
      <c r="C22" s="323" t="str">
        <f>IF(Table_1!F24=0,"zero",RIGHT(Table_1!F24,1))</f>
        <v>zero</v>
      </c>
      <c r="D22" s="205"/>
      <c r="E22" s="206"/>
      <c r="F22" s="322" t="str">
        <f>IF(Table_3!D25=0,"zero",RIGHT(Table_3!D25,1))</f>
        <v>zero</v>
      </c>
      <c r="G22" s="323" t="str">
        <f>IF(Table_3!F25=0,"zero",RIGHT(Table_3!F25,1))</f>
        <v>zero</v>
      </c>
      <c r="H22" s="205" t="str">
        <f>IF(Table_4!D24=0,"zero",RIGHT(Table_4!D24,1))</f>
        <v>zero</v>
      </c>
      <c r="I22" s="206" t="str">
        <f>IF(Table_4!F24=0,"zero",RIGHT(Table_4!F24,1))</f>
        <v>zero</v>
      </c>
      <c r="J22" s="384" t="str">
        <f>IF(Table_5a!C27=0,"zero",RIGHT(Table_5a!C27,1))</f>
        <v>zero</v>
      </c>
      <c r="K22" s="385" t="str">
        <f>IF(Table_5a!D27=0,"zero",RIGHT(Table_5a!D27,1))</f>
        <v>zero</v>
      </c>
      <c r="L22" s="385" t="str">
        <f>IF(Table_5a!E27=0,"zero",RIGHT(Table_5a!E27,1))</f>
        <v>zero</v>
      </c>
      <c r="M22" s="385" t="str">
        <f>IF(Table_5a!F27=0,"zero",RIGHT(Table_5a!F27,1))</f>
        <v>zero</v>
      </c>
      <c r="N22" s="385" t="str">
        <f>IF(Table_5a!G27=0,"zero",RIGHT(Table_5a!G27,1))</f>
        <v>zero</v>
      </c>
      <c r="O22" s="385" t="str">
        <f>IF(Table_5a!H27=0,"zero",RIGHT(Table_5a!H27,1))</f>
        <v>zero</v>
      </c>
      <c r="P22" s="385" t="str">
        <f>IF(Table_5a!I27=0,"zero",RIGHT(Table_5a!I27,1))</f>
        <v>zero</v>
      </c>
      <c r="Q22" s="385" t="str">
        <f>IF(Table_5a!J27=0,"zero",RIGHT(Table_5a!J27,1))</f>
        <v>zero</v>
      </c>
      <c r="R22" s="330" t="str">
        <f>IF(Table_5b!D30=0,"zero",RIGHT(Table_5b!D30,1))</f>
        <v>zero</v>
      </c>
      <c r="S22" s="331" t="str">
        <f>IF(Table_5b!E30=0,"zero",RIGHT(Table_5b!E30,1))</f>
        <v>zero</v>
      </c>
      <c r="T22" s="331" t="str">
        <f>IF(Table_5b!F30=0,"zero",RIGHT(Table_5b!F30,1))</f>
        <v>zero</v>
      </c>
      <c r="U22" s="331" t="str">
        <f>IF(Table_5b!H30=0,"zero",RIGHT(Table_5b!H30,1))</f>
        <v>zero</v>
      </c>
      <c r="V22" s="331" t="str">
        <f>IF(Table_5b!I30=0,"zero",RIGHT(Table_5b!I30,1))</f>
        <v>zero</v>
      </c>
      <c r="W22" s="331" t="str">
        <f>IF(Table_5b!J30=0,"zero",RIGHT(Table_5b!J30,1))</f>
        <v>zero</v>
      </c>
      <c r="X22" s="331" t="str">
        <f>IF(Table_5b!K30=0,"zero",RIGHT(Table_5b!K30,1))</f>
        <v>zero</v>
      </c>
      <c r="Y22" s="331" t="str">
        <f>IF(Table_5b!L30=0,"zero",RIGHT(Table_5b!L30,1))</f>
        <v>zero</v>
      </c>
      <c r="Z22" s="331" t="str">
        <f>IF(Table_5b!M30=0,"zero",RIGHT(Table_5b!M30,1))</f>
        <v>zero</v>
      </c>
      <c r="AA22" s="331" t="str">
        <f>IF(Table_5b!N30=0,"zero",RIGHT(Table_5b!N30,1))</f>
        <v>zero</v>
      </c>
      <c r="AB22" s="331" t="str">
        <f>IF(Table_5b!O30=0,"zero",RIGHT(Table_5b!O30,1))</f>
        <v>zero</v>
      </c>
      <c r="AC22" s="332" t="str">
        <f>IF(Table_5b!P30=0,"zero",RIGHT(Table_5b!P30,1))</f>
        <v>zero</v>
      </c>
      <c r="AD22" s="323" t="str">
        <f>IF(Table_6a!D29=0,"zero",RIGHT(Table_6a!D29,1))</f>
        <v>zero</v>
      </c>
      <c r="AE22" s="323" t="str">
        <f>IF(Table_6a!E29=0,"zero",RIGHT(Table_6a!E29,1))</f>
        <v>zero</v>
      </c>
      <c r="AF22" s="323" t="str">
        <f>IF(Table_6a!F29=0,"zero",RIGHT(Table_6a!F29,1))</f>
        <v>zero</v>
      </c>
      <c r="AG22" s="324"/>
      <c r="AH22" s="331"/>
      <c r="AI22" s="384" t="str">
        <f>IF(Table_7!C28=0,"zero",RIGHT(Table_7!C28,1))</f>
        <v>zero</v>
      </c>
      <c r="AJ22" s="385" t="str">
        <f>IF(Table_7!D28=0,"zero",RIGHT(Table_7!D28,1))</f>
        <v>zero</v>
      </c>
      <c r="AK22" s="385"/>
      <c r="AL22" s="385" t="str">
        <f>IF(Table_7!F28=0,"zero",RIGHT(Table_7!F28,1))</f>
        <v>zero</v>
      </c>
      <c r="AM22" s="385" t="str">
        <f>IF(Table_7!G28=0,"zero",RIGHT(Table_7!G28,1))</f>
        <v>zero</v>
      </c>
      <c r="AN22" s="386"/>
      <c r="AO22" s="206"/>
      <c r="AP22" s="206"/>
      <c r="AQ22" s="206"/>
      <c r="AR22" s="206"/>
      <c r="AS22" s="206"/>
    </row>
    <row r="23" spans="2:45" x14ac:dyDescent="0.2">
      <c r="B23" s="322"/>
      <c r="C23" s="323"/>
      <c r="D23" s="205"/>
      <c r="E23" s="206"/>
      <c r="F23" s="322"/>
      <c r="G23" s="323"/>
      <c r="H23" s="205"/>
      <c r="I23" s="206"/>
      <c r="J23" s="384" t="str">
        <f>IF(Table_5a!C28=0,"zero",RIGHT(Table_5a!C28,1))</f>
        <v>zero</v>
      </c>
      <c r="K23" s="385" t="str">
        <f>IF(Table_5a!D28=0,"zero",RIGHT(Table_5a!D28,1))</f>
        <v>zero</v>
      </c>
      <c r="L23" s="385" t="str">
        <f>IF(Table_5a!E28=0,"zero",RIGHT(Table_5a!E28,1))</f>
        <v>zero</v>
      </c>
      <c r="M23" s="385" t="str">
        <f>IF(Table_5a!F28=0,"zero",RIGHT(Table_5a!F28,1))</f>
        <v>zero</v>
      </c>
      <c r="N23" s="385" t="str">
        <f>IF(Table_5a!G28=0,"zero",RIGHT(Table_5a!G28,1))</f>
        <v>zero</v>
      </c>
      <c r="O23" s="385" t="str">
        <f>IF(Table_5a!H28=0,"zero",RIGHT(Table_5a!H28,1))</f>
        <v>zero</v>
      </c>
      <c r="P23" s="385" t="str">
        <f>IF(Table_5a!I28=0,"zero",RIGHT(Table_5a!I28,1))</f>
        <v>zero</v>
      </c>
      <c r="Q23" s="385" t="str">
        <f>IF(Table_5a!J28=0,"zero",RIGHT(Table_5a!J28,1))</f>
        <v>zero</v>
      </c>
      <c r="R23" s="330" t="str">
        <f>IF(Table_5b!D31=0,"zero",RIGHT(Table_5b!D31,1))</f>
        <v>zero</v>
      </c>
      <c r="S23" s="331" t="str">
        <f>IF(Table_5b!E31=0,"zero",RIGHT(Table_5b!E31,1))</f>
        <v>zero</v>
      </c>
      <c r="T23" s="331" t="str">
        <f>IF(Table_5b!F31=0,"zero",RIGHT(Table_5b!F31,1))</f>
        <v>zero</v>
      </c>
      <c r="U23" s="331" t="str">
        <f>IF(Table_5b!H31=0,"zero",RIGHT(Table_5b!H31,1))</f>
        <v>zero</v>
      </c>
      <c r="V23" s="331" t="str">
        <f>IF(Table_5b!I31=0,"zero",RIGHT(Table_5b!I31,1))</f>
        <v>zero</v>
      </c>
      <c r="W23" s="331" t="str">
        <f>IF(Table_5b!J31=0,"zero",RIGHT(Table_5b!J31,1))</f>
        <v>zero</v>
      </c>
      <c r="X23" s="331" t="str">
        <f>IF(Table_5b!K31=0,"zero",RIGHT(Table_5b!K31,1))</f>
        <v>zero</v>
      </c>
      <c r="Y23" s="331" t="str">
        <f>IF(Table_5b!L31=0,"zero",RIGHT(Table_5b!L31,1))</f>
        <v>zero</v>
      </c>
      <c r="Z23" s="331" t="str">
        <f>IF(Table_5b!M31=0,"zero",RIGHT(Table_5b!M31,1))</f>
        <v>zero</v>
      </c>
      <c r="AA23" s="331" t="str">
        <f>IF(Table_5b!N31=0,"zero",RIGHT(Table_5b!N31,1))</f>
        <v>zero</v>
      </c>
      <c r="AB23" s="331" t="str">
        <f>IF(Table_5b!O31=0,"zero",RIGHT(Table_5b!O31,1))</f>
        <v>zero</v>
      </c>
      <c r="AC23" s="332" t="str">
        <f>IF(Table_5b!P31=0,"zero",RIGHT(Table_5b!P31,1))</f>
        <v>zero</v>
      </c>
      <c r="AD23" s="323" t="str">
        <f>IF(Table_6a!D30=0,"zero",RIGHT(Table_6a!D30,1))</f>
        <v>zero</v>
      </c>
      <c r="AE23" s="323" t="str">
        <f>IF(Table_6a!E30=0,"zero",RIGHT(Table_6a!E30,1))</f>
        <v>zero</v>
      </c>
      <c r="AF23" s="323" t="str">
        <f>IF(Table_6a!F30=0,"zero",RIGHT(Table_6a!F30,1))</f>
        <v>zero</v>
      </c>
      <c r="AG23" s="324"/>
      <c r="AH23" s="331"/>
      <c r="AI23" s="384" t="str">
        <f>IF(Table_7!C29=0,"zero",RIGHT(Table_7!C29,1))</f>
        <v>zero</v>
      </c>
      <c r="AJ23" s="385" t="str">
        <f>IF(Table_7!D29=0,"zero",RIGHT(Table_7!D29,1))</f>
        <v>zero</v>
      </c>
      <c r="AK23" s="385"/>
      <c r="AL23" s="385" t="str">
        <f>IF(Table_7!F29=0,"zero",RIGHT(Table_7!F29,1))</f>
        <v>zero</v>
      </c>
      <c r="AM23" s="385" t="str">
        <f>IF(Table_7!G29=0,"zero",RIGHT(Table_7!G29,1))</f>
        <v>zero</v>
      </c>
      <c r="AN23" s="386"/>
      <c r="AO23" s="206"/>
      <c r="AP23" s="206"/>
      <c r="AQ23" s="206"/>
      <c r="AR23" s="206"/>
      <c r="AS23" s="206"/>
    </row>
    <row r="24" spans="2:45" x14ac:dyDescent="0.2">
      <c r="B24" s="322" t="str">
        <f>IF(Table_1!D26=0,"zero",RIGHT(Table_1!D26,1))</f>
        <v>zero</v>
      </c>
      <c r="C24" s="323" t="str">
        <f>IF(Table_1!F26=0,"zero",RIGHT(Table_1!F26,1))</f>
        <v>zero</v>
      </c>
      <c r="D24" s="205" t="str">
        <f>IF(Table_2!D25=0,"zero",RIGHT(Table_2!D25,1))</f>
        <v>zero</v>
      </c>
      <c r="E24" s="206" t="str">
        <f>IF(Table_2!F25=0,"zero",RIGHT(Table_2!F25,1))</f>
        <v>zero</v>
      </c>
      <c r="F24" s="322"/>
      <c r="G24" s="323"/>
      <c r="H24" s="205"/>
      <c r="I24" s="206"/>
      <c r="J24" s="384" t="str">
        <f>IF(Table_5a!C29=0,"zero",RIGHT(Table_5a!C29,1))</f>
        <v>zero</v>
      </c>
      <c r="K24" s="385" t="str">
        <f>IF(Table_5a!D29=0,"zero",RIGHT(Table_5a!D29,1))</f>
        <v>zero</v>
      </c>
      <c r="L24" s="385" t="str">
        <f>IF(Table_5a!E29=0,"zero",RIGHT(Table_5a!E29,1))</f>
        <v>zero</v>
      </c>
      <c r="M24" s="385" t="str">
        <f>IF(Table_5a!F29=0,"zero",RIGHT(Table_5a!F29,1))</f>
        <v>zero</v>
      </c>
      <c r="N24" s="385" t="str">
        <f>IF(Table_5a!G29=0,"zero",RIGHT(Table_5a!G29,1))</f>
        <v>zero</v>
      </c>
      <c r="O24" s="385" t="str">
        <f>IF(Table_5a!H29=0,"zero",RIGHT(Table_5a!H29,1))</f>
        <v>zero</v>
      </c>
      <c r="P24" s="385" t="str">
        <f>IF(Table_5a!I29=0,"zero",RIGHT(Table_5a!I29,1))</f>
        <v>zero</v>
      </c>
      <c r="Q24" s="385" t="str">
        <f>IF(Table_5a!J29=0,"zero",RIGHT(Table_5a!J29,1))</f>
        <v>zero</v>
      </c>
      <c r="R24" s="330" t="str">
        <f>IF(Table_5b!D32=0,"zero",RIGHT(Table_5b!D32,1))</f>
        <v>zero</v>
      </c>
      <c r="S24" s="331" t="str">
        <f>IF(Table_5b!E32=0,"zero",RIGHT(Table_5b!E32,1))</f>
        <v>zero</v>
      </c>
      <c r="T24" s="331" t="str">
        <f>IF(Table_5b!F32=0,"zero",RIGHT(Table_5b!F32,1))</f>
        <v>zero</v>
      </c>
      <c r="U24" s="331" t="str">
        <f>IF(Table_5b!H32=0,"zero",RIGHT(Table_5b!H32,1))</f>
        <v>zero</v>
      </c>
      <c r="V24" s="331" t="str">
        <f>IF(Table_5b!I32=0,"zero",RIGHT(Table_5b!I32,1))</f>
        <v>zero</v>
      </c>
      <c r="W24" s="331" t="str">
        <f>IF(Table_5b!J32=0,"zero",RIGHT(Table_5b!J32,1))</f>
        <v>zero</v>
      </c>
      <c r="X24" s="331" t="str">
        <f>IF(Table_5b!K32=0,"zero",RIGHT(Table_5b!K32,1))</f>
        <v>zero</v>
      </c>
      <c r="Y24" s="331" t="str">
        <f>IF(Table_5b!L32=0,"zero",RIGHT(Table_5b!L32,1))</f>
        <v>zero</v>
      </c>
      <c r="Z24" s="331" t="str">
        <f>IF(Table_5b!M32=0,"zero",RIGHT(Table_5b!M32,1))</f>
        <v>zero</v>
      </c>
      <c r="AA24" s="331" t="str">
        <f>IF(Table_5b!N32=0,"zero",RIGHT(Table_5b!N32,1))</f>
        <v>zero</v>
      </c>
      <c r="AB24" s="331" t="str">
        <f>IF(Table_5b!O32=0,"zero",RIGHT(Table_5b!O32,1))</f>
        <v>zero</v>
      </c>
      <c r="AC24" s="332" t="str">
        <f>IF(Table_5b!P32=0,"zero",RIGHT(Table_5b!P32,1))</f>
        <v>zero</v>
      </c>
      <c r="AD24" s="323" t="str">
        <f>IF(Table_6a!D31=0,"zero",RIGHT(Table_6a!D31,1))</f>
        <v>zero</v>
      </c>
      <c r="AE24" s="323" t="str">
        <f>IF(Table_6a!E31=0,"zero",RIGHT(Table_6a!E31,1))</f>
        <v>zero</v>
      </c>
      <c r="AF24" s="323" t="str">
        <f>IF(Table_6a!F31=0,"zero",RIGHT(Table_6a!F31,1))</f>
        <v>zero</v>
      </c>
      <c r="AG24" s="324"/>
      <c r="AH24" s="331"/>
      <c r="AI24" s="384" t="str">
        <f>IF(Table_7!C30=0,"zero",RIGHT(Table_7!C30,1))</f>
        <v>zero</v>
      </c>
      <c r="AJ24" s="385" t="str">
        <f>IF(Table_7!D30=0,"zero",RIGHT(Table_7!D30,1))</f>
        <v>zero</v>
      </c>
      <c r="AK24" s="385"/>
      <c r="AL24" s="385" t="str">
        <f>IF(Table_7!F30=0,"zero",RIGHT(Table_7!F30,1))</f>
        <v>zero</v>
      </c>
      <c r="AM24" s="385" t="str">
        <f>IF(Table_7!G30=0,"zero",RIGHT(Table_7!G30,1))</f>
        <v>zero</v>
      </c>
      <c r="AN24" s="386"/>
      <c r="AO24" s="206"/>
      <c r="AP24" s="206"/>
      <c r="AQ24" s="206"/>
      <c r="AR24" s="206"/>
      <c r="AS24" s="206"/>
    </row>
    <row r="25" spans="2:45" x14ac:dyDescent="0.2">
      <c r="B25" s="322"/>
      <c r="C25" s="323"/>
      <c r="D25" s="205"/>
      <c r="E25" s="206"/>
      <c r="F25" s="322"/>
      <c r="G25" s="323"/>
      <c r="H25" s="205"/>
      <c r="I25" s="206"/>
      <c r="J25" s="384" t="str">
        <f>IF(Table_5a!C30=0,"zero",RIGHT(Table_5a!C30,1))</f>
        <v>zero</v>
      </c>
      <c r="K25" s="385" t="str">
        <f>IF(Table_5a!D30=0,"zero",RIGHT(Table_5a!D30,1))</f>
        <v>zero</v>
      </c>
      <c r="L25" s="385" t="str">
        <f>IF(Table_5a!E30=0,"zero",RIGHT(Table_5a!E30,1))</f>
        <v>zero</v>
      </c>
      <c r="M25" s="385" t="str">
        <f>IF(Table_5a!F30=0,"zero",RIGHT(Table_5a!F30,1))</f>
        <v>zero</v>
      </c>
      <c r="N25" s="385" t="str">
        <f>IF(Table_5a!G30=0,"zero",RIGHT(Table_5a!G30,1))</f>
        <v>zero</v>
      </c>
      <c r="O25" s="385" t="str">
        <f>IF(Table_5a!H30=0,"zero",RIGHT(Table_5a!H30,1))</f>
        <v>zero</v>
      </c>
      <c r="P25" s="385" t="str">
        <f>IF(Table_5a!I30=0,"zero",RIGHT(Table_5a!I30,1))</f>
        <v>zero</v>
      </c>
      <c r="Q25" s="385" t="str">
        <f>IF(Table_5a!J30=0,"zero",RIGHT(Table_5a!J30,1))</f>
        <v>zero</v>
      </c>
      <c r="R25" s="330" t="str">
        <f>IF(Table_5b!D33=0,"zero",RIGHT(Table_5b!D33,1))</f>
        <v>zero</v>
      </c>
      <c r="S25" s="331" t="str">
        <f>IF(Table_5b!E33=0,"zero",RIGHT(Table_5b!E33,1))</f>
        <v>zero</v>
      </c>
      <c r="T25" s="331" t="str">
        <f>IF(Table_5b!F33=0,"zero",RIGHT(Table_5b!F33,1))</f>
        <v>zero</v>
      </c>
      <c r="U25" s="331" t="str">
        <f>IF(Table_5b!H33=0,"zero",RIGHT(Table_5b!H33,1))</f>
        <v>zero</v>
      </c>
      <c r="V25" s="331" t="str">
        <f>IF(Table_5b!I33=0,"zero",RIGHT(Table_5b!I33,1))</f>
        <v>zero</v>
      </c>
      <c r="W25" s="331" t="str">
        <f>IF(Table_5b!J33=0,"zero",RIGHT(Table_5b!J33,1))</f>
        <v>zero</v>
      </c>
      <c r="X25" s="331" t="str">
        <f>IF(Table_5b!K33=0,"zero",RIGHT(Table_5b!K33,1))</f>
        <v>zero</v>
      </c>
      <c r="Y25" s="331" t="str">
        <f>IF(Table_5b!L33=0,"zero",RIGHT(Table_5b!L33,1))</f>
        <v>zero</v>
      </c>
      <c r="Z25" s="331" t="str">
        <f>IF(Table_5b!M33=0,"zero",RIGHT(Table_5b!M33,1))</f>
        <v>zero</v>
      </c>
      <c r="AA25" s="331" t="str">
        <f>IF(Table_5b!N33=0,"zero",RIGHT(Table_5b!N33,1))</f>
        <v>zero</v>
      </c>
      <c r="AB25" s="331" t="str">
        <f>IF(Table_5b!O33=0,"zero",RIGHT(Table_5b!O33,1))</f>
        <v>zero</v>
      </c>
      <c r="AC25" s="332" t="str">
        <f>IF(Table_5b!P33=0,"zero",RIGHT(Table_5b!P33,1))</f>
        <v>zero</v>
      </c>
      <c r="AD25" s="323" t="str">
        <f>IF(Table_6a!D32=0,"zero",RIGHT(Table_6a!D32,1))</f>
        <v>zero</v>
      </c>
      <c r="AE25" s="323" t="str">
        <f>IF(Table_6a!E32=0,"zero",RIGHT(Table_6a!E32,1))</f>
        <v>zero</v>
      </c>
      <c r="AF25" s="323" t="str">
        <f>IF(Table_6a!F32=0,"zero",RIGHT(Table_6a!F32,1))</f>
        <v>zero</v>
      </c>
      <c r="AG25" s="324"/>
      <c r="AH25" s="331"/>
      <c r="AI25" s="384" t="str">
        <f>IF(Table_7!C31=0,"zero",RIGHT(Table_7!C31,1))</f>
        <v>zero</v>
      </c>
      <c r="AJ25" s="385" t="str">
        <f>IF(Table_7!D31=0,"zero",RIGHT(Table_7!D31,1))</f>
        <v>zero</v>
      </c>
      <c r="AK25" s="385"/>
      <c r="AL25" s="385" t="str">
        <f>IF(Table_7!F31=0,"zero",RIGHT(Table_7!F31,1))</f>
        <v>zero</v>
      </c>
      <c r="AM25" s="385" t="str">
        <f>IF(Table_7!G31=0,"zero",RIGHT(Table_7!G31,1))</f>
        <v>zero</v>
      </c>
      <c r="AN25" s="386"/>
      <c r="AO25" s="206"/>
      <c r="AP25" s="206"/>
      <c r="AQ25" s="206"/>
      <c r="AR25" s="206"/>
      <c r="AS25" s="206"/>
    </row>
    <row r="26" spans="2:45" x14ac:dyDescent="0.2">
      <c r="B26" s="322" t="str">
        <f>IF(Table_1!D28=0,"zero",RIGHT(Table_1!D28,1))</f>
        <v>zero</v>
      </c>
      <c r="C26" s="323" t="str">
        <f>IF(Table_1!F28=0,"zero",RIGHT(Table_1!F28,1))</f>
        <v>zero</v>
      </c>
      <c r="D26" s="205"/>
      <c r="E26" s="206"/>
      <c r="F26" s="322"/>
      <c r="G26" s="323"/>
      <c r="H26" s="205"/>
      <c r="I26" s="206"/>
      <c r="J26" s="384" t="str">
        <f>IF(Table_5a!C31=0,"zero",RIGHT(Table_5a!C31,1))</f>
        <v>zero</v>
      </c>
      <c r="K26" s="385" t="str">
        <f>IF(Table_5a!D31=0,"zero",RIGHT(Table_5a!D31,1))</f>
        <v>zero</v>
      </c>
      <c r="L26" s="385" t="str">
        <f>IF(Table_5a!E31=0,"zero",RIGHT(Table_5a!E31,1))</f>
        <v>zero</v>
      </c>
      <c r="M26" s="385" t="str">
        <f>IF(Table_5a!F31=0,"zero",RIGHT(Table_5a!F31,1))</f>
        <v>zero</v>
      </c>
      <c r="N26" s="385" t="str">
        <f>IF(Table_5a!G31=0,"zero",RIGHT(Table_5a!G31,1))</f>
        <v>zero</v>
      </c>
      <c r="O26" s="385" t="str">
        <f>IF(Table_5a!H31=0,"zero",RIGHT(Table_5a!H31,1))</f>
        <v>zero</v>
      </c>
      <c r="P26" s="385" t="str">
        <f>IF(Table_5a!I31=0,"zero",RIGHT(Table_5a!I31,1))</f>
        <v>zero</v>
      </c>
      <c r="Q26" s="385" t="str">
        <f>IF(Table_5a!J31=0,"zero",RIGHT(Table_5a!J31,1))</f>
        <v>zero</v>
      </c>
      <c r="R26" s="330" t="str">
        <f>IF(Table_5b!D34=0,"zero",RIGHT(Table_5b!D34,1))</f>
        <v>zero</v>
      </c>
      <c r="S26" s="331" t="str">
        <f>IF(Table_5b!E34=0,"zero",RIGHT(Table_5b!E34,1))</f>
        <v>zero</v>
      </c>
      <c r="T26" s="331" t="str">
        <f>IF(Table_5b!F34=0,"zero",RIGHT(Table_5b!F34,1))</f>
        <v>zero</v>
      </c>
      <c r="U26" s="331" t="str">
        <f>IF(Table_5b!H34=0,"zero",RIGHT(Table_5b!H34,1))</f>
        <v>zero</v>
      </c>
      <c r="V26" s="331" t="str">
        <f>IF(Table_5b!I34=0,"zero",RIGHT(Table_5b!I34,1))</f>
        <v>zero</v>
      </c>
      <c r="W26" s="331" t="str">
        <f>IF(Table_5b!J34=0,"zero",RIGHT(Table_5b!J34,1))</f>
        <v>zero</v>
      </c>
      <c r="X26" s="331" t="str">
        <f>IF(Table_5b!K34=0,"zero",RIGHT(Table_5b!K34,1))</f>
        <v>zero</v>
      </c>
      <c r="Y26" s="331" t="str">
        <f>IF(Table_5b!L34=0,"zero",RIGHT(Table_5b!L34,1))</f>
        <v>zero</v>
      </c>
      <c r="Z26" s="331" t="str">
        <f>IF(Table_5b!M34=0,"zero",RIGHT(Table_5b!M34,1))</f>
        <v>zero</v>
      </c>
      <c r="AA26" s="331" t="str">
        <f>IF(Table_5b!N34=0,"zero",RIGHT(Table_5b!N34,1))</f>
        <v>zero</v>
      </c>
      <c r="AB26" s="331" t="str">
        <f>IF(Table_5b!O34=0,"zero",RIGHT(Table_5b!O34,1))</f>
        <v>zero</v>
      </c>
      <c r="AC26" s="332" t="str">
        <f>IF(Table_5b!P34=0,"zero",RIGHT(Table_5b!P34,1))</f>
        <v>zero</v>
      </c>
      <c r="AD26" s="323" t="str">
        <f>IF(Table_6a!D33=0,"zero",RIGHT(Table_6a!D33,1))</f>
        <v>zero</v>
      </c>
      <c r="AE26" s="323" t="str">
        <f>IF(Table_6a!E33=0,"zero",RIGHT(Table_6a!E33,1))</f>
        <v>zero</v>
      </c>
      <c r="AF26" s="323" t="str">
        <f>IF(Table_6a!F33=0,"zero",RIGHT(Table_6a!F33,1))</f>
        <v>zero</v>
      </c>
      <c r="AG26" s="324"/>
      <c r="AH26" s="331"/>
      <c r="AI26" s="384" t="str">
        <f>IF(Table_7!C32=0,"zero",RIGHT(Table_7!C32,1))</f>
        <v>zero</v>
      </c>
      <c r="AJ26" s="385" t="str">
        <f>IF(Table_7!D32=0,"zero",RIGHT(Table_7!D32,1))</f>
        <v>zero</v>
      </c>
      <c r="AK26" s="385"/>
      <c r="AL26" s="385" t="str">
        <f>IF(Table_7!F32=0,"zero",RIGHT(Table_7!F32,1))</f>
        <v>zero</v>
      </c>
      <c r="AM26" s="385" t="str">
        <f>IF(Table_7!G32=0,"zero",RIGHT(Table_7!G32,1))</f>
        <v>zero</v>
      </c>
      <c r="AN26" s="386"/>
      <c r="AO26" s="206"/>
      <c r="AP26" s="206"/>
      <c r="AQ26" s="206"/>
      <c r="AR26" s="206"/>
      <c r="AS26" s="206"/>
    </row>
    <row r="27" spans="2:45" x14ac:dyDescent="0.2">
      <c r="B27" s="322"/>
      <c r="C27" s="323"/>
      <c r="D27" s="205"/>
      <c r="E27" s="206"/>
      <c r="F27" s="322"/>
      <c r="G27" s="323"/>
      <c r="H27" s="205" t="str">
        <f>IF(Table_4!D29=0,"zero",RIGHT(Table_4!D29,1))</f>
        <v>zero</v>
      </c>
      <c r="I27" s="206" t="str">
        <f>IF(Table_4!F29=0,"zero",RIGHT(Table_4!F29,1))</f>
        <v>zero</v>
      </c>
      <c r="J27" s="384" t="str">
        <f>IF(Table_5a!C32=0,"zero",RIGHT(Table_5a!C32,1))</f>
        <v>zero</v>
      </c>
      <c r="K27" s="385" t="str">
        <f>IF(Table_5a!D32=0,"zero",RIGHT(Table_5a!D32,1))</f>
        <v>zero</v>
      </c>
      <c r="L27" s="385" t="str">
        <f>IF(Table_5a!E32=0,"zero",RIGHT(Table_5a!E32,1))</f>
        <v>zero</v>
      </c>
      <c r="M27" s="385" t="str">
        <f>IF(Table_5a!F32=0,"zero",RIGHT(Table_5a!F32,1))</f>
        <v>zero</v>
      </c>
      <c r="N27" s="385" t="str">
        <f>IF(Table_5a!G32=0,"zero",RIGHT(Table_5a!G32,1))</f>
        <v>zero</v>
      </c>
      <c r="O27" s="385" t="str">
        <f>IF(Table_5a!H32=0,"zero",RIGHT(Table_5a!H32,1))</f>
        <v>zero</v>
      </c>
      <c r="P27" s="385" t="str">
        <f>IF(Table_5a!I32=0,"zero",RIGHT(Table_5a!I32,1))</f>
        <v>zero</v>
      </c>
      <c r="Q27" s="385" t="str">
        <f>IF(Table_5a!J32=0,"zero",RIGHT(Table_5a!J32,1))</f>
        <v>zero</v>
      </c>
      <c r="R27" s="330" t="str">
        <f>IF(Table_5b!D35=0,"zero",RIGHT(Table_5b!D35,1))</f>
        <v>zero</v>
      </c>
      <c r="S27" s="331" t="str">
        <f>IF(Table_5b!E35=0,"zero",RIGHT(Table_5b!E35,1))</f>
        <v>zero</v>
      </c>
      <c r="T27" s="331" t="str">
        <f>IF(Table_5b!F35=0,"zero",RIGHT(Table_5b!F35,1))</f>
        <v>zero</v>
      </c>
      <c r="U27" s="331" t="str">
        <f>IF(Table_5b!H35=0,"zero",RIGHT(Table_5b!H35,1))</f>
        <v>zero</v>
      </c>
      <c r="V27" s="331" t="str">
        <f>IF(Table_5b!I35=0,"zero",RIGHT(Table_5b!I35,1))</f>
        <v>zero</v>
      </c>
      <c r="W27" s="331" t="str">
        <f>IF(Table_5b!J35=0,"zero",RIGHT(Table_5b!J35,1))</f>
        <v>zero</v>
      </c>
      <c r="X27" s="331" t="str">
        <f>IF(Table_5b!K35=0,"zero",RIGHT(Table_5b!K35,1))</f>
        <v>zero</v>
      </c>
      <c r="Y27" s="331" t="str">
        <f>IF(Table_5b!L35=0,"zero",RIGHT(Table_5b!L35,1))</f>
        <v>zero</v>
      </c>
      <c r="Z27" s="331" t="str">
        <f>IF(Table_5b!M35=0,"zero",RIGHT(Table_5b!M35,1))</f>
        <v>zero</v>
      </c>
      <c r="AA27" s="331" t="str">
        <f>IF(Table_5b!N35=0,"zero",RIGHT(Table_5b!N35,1))</f>
        <v>zero</v>
      </c>
      <c r="AB27" s="331" t="str">
        <f>IF(Table_5b!O35=0,"zero",RIGHT(Table_5b!O35,1))</f>
        <v>zero</v>
      </c>
      <c r="AC27" s="332" t="str">
        <f>IF(Table_5b!P35=0,"zero",RIGHT(Table_5b!P35,1))</f>
        <v>zero</v>
      </c>
      <c r="AD27" s="323" t="str">
        <f>IF(Table_6a!D34=0,"zero",RIGHT(Table_6a!D34,1))</f>
        <v>zero</v>
      </c>
      <c r="AE27" s="323" t="str">
        <f>IF(Table_6a!E34=0,"zero",RIGHT(Table_6a!E34,1))</f>
        <v>zero</v>
      </c>
      <c r="AF27" s="323" t="str">
        <f>IF(Table_6a!F34=0,"zero",RIGHT(Table_6a!F34,1))</f>
        <v>zero</v>
      </c>
      <c r="AG27" s="324"/>
      <c r="AH27" s="331"/>
      <c r="AI27" s="384" t="str">
        <f>IF(Table_7!C33=0,"zero",RIGHT(Table_7!C33,1))</f>
        <v>zero</v>
      </c>
      <c r="AJ27" s="385" t="str">
        <f>IF(Table_7!D33=0,"zero",RIGHT(Table_7!D33,1))</f>
        <v>zero</v>
      </c>
      <c r="AK27" s="385"/>
      <c r="AL27" s="385" t="str">
        <f>IF(Table_7!F33=0,"zero",RIGHT(Table_7!F33,1))</f>
        <v>zero</v>
      </c>
      <c r="AM27" s="385" t="str">
        <f>IF(Table_7!G33=0,"zero",RIGHT(Table_7!G33,1))</f>
        <v>zero</v>
      </c>
      <c r="AN27" s="386"/>
      <c r="AO27" s="206"/>
      <c r="AP27" s="206"/>
      <c r="AQ27" s="206"/>
      <c r="AR27" s="206"/>
      <c r="AS27" s="206"/>
    </row>
    <row r="28" spans="2:45" x14ac:dyDescent="0.2">
      <c r="B28" s="322" t="str">
        <f>IF(Table_1!D30=0,"zero",RIGHT(Table_1!D30,1))</f>
        <v>zero</v>
      </c>
      <c r="C28" s="323" t="str">
        <f>IF(Table_1!F30=0,"zero",RIGHT(Table_1!F30,1))</f>
        <v>zero</v>
      </c>
      <c r="D28" s="207"/>
      <c r="E28" s="208"/>
      <c r="F28" s="322"/>
      <c r="G28" s="323"/>
      <c r="H28" s="205"/>
      <c r="I28" s="206"/>
      <c r="J28" s="384" t="str">
        <f>IF(Table_5a!C33=0,"zero",RIGHT(Table_5a!C33,1))</f>
        <v>zero</v>
      </c>
      <c r="K28" s="385" t="str">
        <f>IF(Table_5a!D33=0,"zero",RIGHT(Table_5a!D33,1))</f>
        <v>zero</v>
      </c>
      <c r="L28" s="385" t="str">
        <f>IF(Table_5a!E33=0,"zero",RIGHT(Table_5a!E33,1))</f>
        <v>zero</v>
      </c>
      <c r="M28" s="385" t="str">
        <f>IF(Table_5a!F33=0,"zero",RIGHT(Table_5a!F33,1))</f>
        <v>zero</v>
      </c>
      <c r="N28" s="385" t="str">
        <f>IF(Table_5a!G33=0,"zero",RIGHT(Table_5a!G33,1))</f>
        <v>zero</v>
      </c>
      <c r="O28" s="385" t="str">
        <f>IF(Table_5a!H33=0,"zero",RIGHT(Table_5a!H33,1))</f>
        <v>zero</v>
      </c>
      <c r="P28" s="385" t="str">
        <f>IF(Table_5a!I33=0,"zero",RIGHT(Table_5a!I33,1))</f>
        <v>zero</v>
      </c>
      <c r="Q28" s="385" t="str">
        <f>IF(Table_5a!J33=0,"zero",RIGHT(Table_5a!J33,1))</f>
        <v>zero</v>
      </c>
      <c r="R28" s="330" t="str">
        <f>IF(Table_5b!D36=0,"zero",RIGHT(Table_5b!D36,1))</f>
        <v>zero</v>
      </c>
      <c r="S28" s="331" t="str">
        <f>IF(Table_5b!E36=0,"zero",RIGHT(Table_5b!E36,1))</f>
        <v>zero</v>
      </c>
      <c r="T28" s="331" t="str">
        <f>IF(Table_5b!F36=0,"zero",RIGHT(Table_5b!F36,1))</f>
        <v>zero</v>
      </c>
      <c r="U28" s="331" t="str">
        <f>IF(Table_5b!H36=0,"zero",RIGHT(Table_5b!H36,1))</f>
        <v>zero</v>
      </c>
      <c r="V28" s="331" t="str">
        <f>IF(Table_5b!I36=0,"zero",RIGHT(Table_5b!I36,1))</f>
        <v>zero</v>
      </c>
      <c r="W28" s="331" t="str">
        <f>IF(Table_5b!J36=0,"zero",RIGHT(Table_5b!J36,1))</f>
        <v>zero</v>
      </c>
      <c r="X28" s="331" t="str">
        <f>IF(Table_5b!K36=0,"zero",RIGHT(Table_5b!K36,1))</f>
        <v>zero</v>
      </c>
      <c r="Y28" s="331" t="str">
        <f>IF(Table_5b!L36=0,"zero",RIGHT(Table_5b!L36,1))</f>
        <v>zero</v>
      </c>
      <c r="Z28" s="331" t="str">
        <f>IF(Table_5b!M36=0,"zero",RIGHT(Table_5b!M36,1))</f>
        <v>zero</v>
      </c>
      <c r="AA28" s="331" t="str">
        <f>IF(Table_5b!N36=0,"zero",RIGHT(Table_5b!N36,1))</f>
        <v>zero</v>
      </c>
      <c r="AB28" s="331" t="str">
        <f>IF(Table_5b!O36=0,"zero",RIGHT(Table_5b!O36,1))</f>
        <v>zero</v>
      </c>
      <c r="AC28" s="332" t="str">
        <f>IF(Table_5b!P36=0,"zero",RIGHT(Table_5b!P36,1))</f>
        <v>zero</v>
      </c>
      <c r="AD28" s="323" t="str">
        <f>IF(Table_6a!D35=0,"zero",RIGHT(Table_6a!D35,1))</f>
        <v>zero</v>
      </c>
      <c r="AE28" s="323" t="str">
        <f>IF(Table_6a!E35=0,"zero",RIGHT(Table_6a!E35,1))</f>
        <v>zero</v>
      </c>
      <c r="AF28" s="323" t="str">
        <f>IF(Table_6a!F35=0,"zero",RIGHT(Table_6a!F35,1))</f>
        <v>zero</v>
      </c>
      <c r="AG28" s="324"/>
      <c r="AH28" s="331"/>
      <c r="AI28" s="384" t="str">
        <f>IF(Table_7!C34=0,"zero",RIGHT(Table_7!C34,1))</f>
        <v>zero</v>
      </c>
      <c r="AJ28" s="385" t="str">
        <f>IF(Table_7!D34=0,"zero",RIGHT(Table_7!D34,1))</f>
        <v>zero</v>
      </c>
      <c r="AK28" s="385"/>
      <c r="AL28" s="385" t="str">
        <f>IF(Table_7!F34=0,"zero",RIGHT(Table_7!F34,1))</f>
        <v>zero</v>
      </c>
      <c r="AM28" s="385" t="str">
        <f>IF(Table_7!G34=0,"zero",RIGHT(Table_7!G34,1))</f>
        <v>zero</v>
      </c>
      <c r="AN28" s="386"/>
      <c r="AO28" s="206"/>
      <c r="AP28" s="206"/>
      <c r="AQ28" s="206"/>
      <c r="AR28" s="206"/>
      <c r="AS28" s="206"/>
    </row>
    <row r="29" spans="2:45" x14ac:dyDescent="0.2">
      <c r="B29" s="322"/>
      <c r="C29" s="324"/>
      <c r="D29" s="206"/>
      <c r="E29" s="206"/>
      <c r="F29" s="322"/>
      <c r="G29" s="323"/>
      <c r="H29" s="205"/>
      <c r="I29" s="206"/>
      <c r="J29" s="384" t="str">
        <f>IF(Table_5a!C34=0,"zero",RIGHT(Table_5a!C34,1))</f>
        <v>zero</v>
      </c>
      <c r="K29" s="385" t="str">
        <f>IF(Table_5a!D34=0,"zero",RIGHT(Table_5a!D34,1))</f>
        <v>zero</v>
      </c>
      <c r="L29" s="385" t="str">
        <f>IF(Table_5a!E34=0,"zero",RIGHT(Table_5a!E34,1))</f>
        <v>zero</v>
      </c>
      <c r="M29" s="385" t="str">
        <f>IF(Table_5a!F34=0,"zero",RIGHT(Table_5a!F34,1))</f>
        <v>zero</v>
      </c>
      <c r="N29" s="385" t="str">
        <f>IF(Table_5a!G34=0,"zero",RIGHT(Table_5a!G34,1))</f>
        <v>zero</v>
      </c>
      <c r="O29" s="385" t="str">
        <f>IF(Table_5a!H34=0,"zero",RIGHT(Table_5a!H34,1))</f>
        <v>zero</v>
      </c>
      <c r="P29" s="385" t="str">
        <f>IF(Table_5a!I34=0,"zero",RIGHT(Table_5a!I34,1))</f>
        <v>zero</v>
      </c>
      <c r="Q29" s="385" t="str">
        <f>IF(Table_5a!J34=0,"zero",RIGHT(Table_5a!J34,1))</f>
        <v>zero</v>
      </c>
      <c r="R29" s="330" t="str">
        <f>IF(Table_5b!D37=0,"zero",RIGHT(Table_5b!D37,1))</f>
        <v>zero</v>
      </c>
      <c r="S29" s="331" t="str">
        <f>IF(Table_5b!E37=0,"zero",RIGHT(Table_5b!E37,1))</f>
        <v>zero</v>
      </c>
      <c r="T29" s="331" t="str">
        <f>IF(Table_5b!F37=0,"zero",RIGHT(Table_5b!F37,1))</f>
        <v>zero</v>
      </c>
      <c r="U29" s="331" t="str">
        <f>IF(Table_5b!H37=0,"zero",RIGHT(Table_5b!H37,1))</f>
        <v>zero</v>
      </c>
      <c r="V29" s="331" t="str">
        <f>IF(Table_5b!I37=0,"zero",RIGHT(Table_5b!I37,1))</f>
        <v>zero</v>
      </c>
      <c r="W29" s="331" t="str">
        <f>IF(Table_5b!J37=0,"zero",RIGHT(Table_5b!J37,1))</f>
        <v>zero</v>
      </c>
      <c r="X29" s="331" t="str">
        <f>IF(Table_5b!K37=0,"zero",RIGHT(Table_5b!K37,1))</f>
        <v>zero</v>
      </c>
      <c r="Y29" s="331" t="str">
        <f>IF(Table_5b!L37=0,"zero",RIGHT(Table_5b!L37,1))</f>
        <v>zero</v>
      </c>
      <c r="Z29" s="331" t="str">
        <f>IF(Table_5b!M37=0,"zero",RIGHT(Table_5b!M37,1))</f>
        <v>zero</v>
      </c>
      <c r="AA29" s="331" t="str">
        <f>IF(Table_5b!N37=0,"zero",RIGHT(Table_5b!N37,1))</f>
        <v>zero</v>
      </c>
      <c r="AB29" s="331" t="str">
        <f>IF(Table_5b!O37=0,"zero",RIGHT(Table_5b!O37,1))</f>
        <v>zero</v>
      </c>
      <c r="AC29" s="332" t="str">
        <f>IF(Table_5b!P37=0,"zero",RIGHT(Table_5b!P37,1))</f>
        <v>zero</v>
      </c>
      <c r="AD29" s="323" t="str">
        <f>IF(Table_6a!D36=0,"zero",RIGHT(Table_6a!D36,1))</f>
        <v>zero</v>
      </c>
      <c r="AE29" s="323" t="str">
        <f>IF(Table_6a!E36=0,"zero",RIGHT(Table_6a!E36,1))</f>
        <v>zero</v>
      </c>
      <c r="AF29" s="323" t="str">
        <f>IF(Table_6a!F36=0,"zero",RIGHT(Table_6a!F36,1))</f>
        <v>zero</v>
      </c>
      <c r="AG29" s="324"/>
      <c r="AH29" s="331"/>
      <c r="AI29" s="384" t="str">
        <f>IF(Table_7!C35=0,"zero",RIGHT(Table_7!C35,1))</f>
        <v>zero</v>
      </c>
      <c r="AJ29" s="385" t="str">
        <f>IF(Table_7!D35=0,"zero",RIGHT(Table_7!D35,1))</f>
        <v>zero</v>
      </c>
      <c r="AK29" s="385"/>
      <c r="AL29" s="385" t="str">
        <f>IF(Table_7!F35=0,"zero",RIGHT(Table_7!F35,1))</f>
        <v>zero</v>
      </c>
      <c r="AM29" s="385" t="str">
        <f>IF(Table_7!G35=0,"zero",RIGHT(Table_7!G35,1))</f>
        <v>zero</v>
      </c>
      <c r="AN29" s="386"/>
      <c r="AO29" s="206"/>
      <c r="AP29" s="206"/>
      <c r="AQ29" s="206"/>
      <c r="AR29" s="206"/>
      <c r="AS29" s="206"/>
    </row>
    <row r="30" spans="2:45" x14ac:dyDescent="0.2">
      <c r="B30" s="322" t="str">
        <f>IF(Table_1!D32=0,"zero",RIGHT(Table_1!D32,1))</f>
        <v>zero</v>
      </c>
      <c r="C30" s="324" t="str">
        <f>IF(Table_1!F32=0,"zero",RIGHT(Table_1!F32,1))</f>
        <v>zero</v>
      </c>
      <c r="D30" s="206"/>
      <c r="E30" s="206"/>
      <c r="F30" s="322" t="str">
        <f>IF(Table_3!D33=0,"zero",RIGHT(Table_3!D33,1))</f>
        <v>zero</v>
      </c>
      <c r="G30" s="323" t="str">
        <f>IF(Table_3!F33=0,"zero",RIGHT(Table_3!F33,1))</f>
        <v>zero</v>
      </c>
      <c r="H30" s="205" t="str">
        <f>IF(Table_4!D32=0,"zero",RIGHT(Table_4!D32,1))</f>
        <v>zero</v>
      </c>
      <c r="I30" s="206" t="str">
        <f>IF(Table_4!F32=0,"zero",RIGHT(Table_4!F32,1))</f>
        <v>zero</v>
      </c>
      <c r="J30" s="384" t="str">
        <f>IF(Table_5a!C35=0,"zero",RIGHT(Table_5a!C35,1))</f>
        <v>zero</v>
      </c>
      <c r="K30" s="385" t="str">
        <f>IF(Table_5a!D35=0,"zero",RIGHT(Table_5a!D35,1))</f>
        <v>zero</v>
      </c>
      <c r="L30" s="385" t="str">
        <f>IF(Table_5a!E35=0,"zero",RIGHT(Table_5a!E35,1))</f>
        <v>zero</v>
      </c>
      <c r="M30" s="385" t="str">
        <f>IF(Table_5a!F35=0,"zero",RIGHT(Table_5a!F35,1))</f>
        <v>zero</v>
      </c>
      <c r="N30" s="385" t="str">
        <f>IF(Table_5a!G35=0,"zero",RIGHT(Table_5a!G35,1))</f>
        <v>zero</v>
      </c>
      <c r="O30" s="385" t="str">
        <f>IF(Table_5a!H35=0,"zero",RIGHT(Table_5a!H35,1))</f>
        <v>zero</v>
      </c>
      <c r="P30" s="385" t="str">
        <f>IF(Table_5a!I35=0,"zero",RIGHT(Table_5a!I35,1))</f>
        <v>zero</v>
      </c>
      <c r="Q30" s="385" t="str">
        <f>IF(Table_5a!J35=0,"zero",RIGHT(Table_5a!J35,1))</f>
        <v>zero</v>
      </c>
      <c r="R30" s="330" t="str">
        <f>IF(Table_5b!D38=0,"zero",RIGHT(Table_5b!D38,1))</f>
        <v>zero</v>
      </c>
      <c r="S30" s="331" t="str">
        <f>IF(Table_5b!E38=0,"zero",RIGHT(Table_5b!E38,1))</f>
        <v>zero</v>
      </c>
      <c r="T30" s="331" t="str">
        <f>IF(Table_5b!F38=0,"zero",RIGHT(Table_5b!F38,1))</f>
        <v>zero</v>
      </c>
      <c r="U30" s="331" t="str">
        <f>IF(Table_5b!H38=0,"zero",RIGHT(Table_5b!H38,1))</f>
        <v>zero</v>
      </c>
      <c r="V30" s="331" t="str">
        <f>IF(Table_5b!I38=0,"zero",RIGHT(Table_5b!I38,1))</f>
        <v>zero</v>
      </c>
      <c r="W30" s="331" t="str">
        <f>IF(Table_5b!J38=0,"zero",RIGHT(Table_5b!J38,1))</f>
        <v>zero</v>
      </c>
      <c r="X30" s="331" t="str">
        <f>IF(Table_5b!K38=0,"zero",RIGHT(Table_5b!K38,1))</f>
        <v>zero</v>
      </c>
      <c r="Y30" s="331" t="str">
        <f>IF(Table_5b!L38=0,"zero",RIGHT(Table_5b!L38,1))</f>
        <v>zero</v>
      </c>
      <c r="Z30" s="331" t="str">
        <f>IF(Table_5b!M38=0,"zero",RIGHT(Table_5b!M38,1))</f>
        <v>zero</v>
      </c>
      <c r="AA30" s="331" t="str">
        <f>IF(Table_5b!N38=0,"zero",RIGHT(Table_5b!N38,1))</f>
        <v>zero</v>
      </c>
      <c r="AB30" s="331" t="str">
        <f>IF(Table_5b!O38=0,"zero",RIGHT(Table_5b!O38,1))</f>
        <v>zero</v>
      </c>
      <c r="AC30" s="332" t="str">
        <f>IF(Table_5b!P38=0,"zero",RIGHT(Table_5b!P38,1))</f>
        <v>zero</v>
      </c>
      <c r="AD30" s="323" t="str">
        <f>IF(Table_6a!D37=0,"zero",RIGHT(Table_6a!D37,1))</f>
        <v>zero</v>
      </c>
      <c r="AE30" s="323" t="str">
        <f>IF(Table_6a!E37=0,"zero",RIGHT(Table_6a!E37,1))</f>
        <v>zero</v>
      </c>
      <c r="AF30" s="323" t="str">
        <f>IF(Table_6a!F37=0,"zero",RIGHT(Table_6a!F37,1))</f>
        <v>zero</v>
      </c>
      <c r="AG30" s="324"/>
      <c r="AH30" s="331"/>
      <c r="AI30" s="384" t="str">
        <f>IF(Table_7!C36=0,"zero",RIGHT(Table_7!C36,1))</f>
        <v>zero</v>
      </c>
      <c r="AJ30" s="385" t="str">
        <f>IF(Table_7!D36=0,"zero",RIGHT(Table_7!D36,1))</f>
        <v>zero</v>
      </c>
      <c r="AK30" s="385"/>
      <c r="AL30" s="385" t="str">
        <f>IF(Table_7!F36=0,"zero",RIGHT(Table_7!F36,1))</f>
        <v>zero</v>
      </c>
      <c r="AM30" s="385" t="str">
        <f>IF(Table_7!G36=0,"zero",RIGHT(Table_7!G36,1))</f>
        <v>zero</v>
      </c>
      <c r="AN30" s="386"/>
      <c r="AO30" s="206"/>
      <c r="AP30" s="206"/>
      <c r="AQ30" s="206"/>
      <c r="AR30" s="206"/>
      <c r="AS30" s="206"/>
    </row>
    <row r="31" spans="2:45" x14ac:dyDescent="0.2">
      <c r="B31" s="322"/>
      <c r="C31" s="324"/>
      <c r="D31" s="206"/>
      <c r="E31" s="206"/>
      <c r="F31" s="322" t="str">
        <f>IF(Table_3!D34=0,"zero",RIGHT(Table_3!D34,1))</f>
        <v>zero</v>
      </c>
      <c r="G31" s="323" t="str">
        <f>IF(Table_3!F34=0,"zero",RIGHT(Table_3!F34,1))</f>
        <v>zero</v>
      </c>
      <c r="H31" s="205" t="str">
        <f>IF(Table_4!D33=0,"zero",RIGHT(Table_4!D33,1))</f>
        <v>zero</v>
      </c>
      <c r="I31" s="206" t="str">
        <f>IF(Table_4!F33=0,"zero",RIGHT(Table_4!F33,1))</f>
        <v>zero</v>
      </c>
      <c r="J31" s="384" t="str">
        <f>IF(Table_5a!C36=0,"zero",RIGHT(Table_5a!C36,1))</f>
        <v>zero</v>
      </c>
      <c r="K31" s="385" t="str">
        <f>IF(Table_5a!D36=0,"zero",RIGHT(Table_5a!D36,1))</f>
        <v>zero</v>
      </c>
      <c r="L31" s="385" t="str">
        <f>IF(Table_5a!E36=0,"zero",RIGHT(Table_5a!E36,1))</f>
        <v>zero</v>
      </c>
      <c r="M31" s="385" t="str">
        <f>IF(Table_5a!F36=0,"zero",RIGHT(Table_5a!F36,1))</f>
        <v>zero</v>
      </c>
      <c r="N31" s="385" t="str">
        <f>IF(Table_5a!G36=0,"zero",RIGHT(Table_5a!G36,1))</f>
        <v>zero</v>
      </c>
      <c r="O31" s="385" t="str">
        <f>IF(Table_5a!H36=0,"zero",RIGHT(Table_5a!H36,1))</f>
        <v>zero</v>
      </c>
      <c r="P31" s="385" t="str">
        <f>IF(Table_5a!I36=0,"zero",RIGHT(Table_5a!I36,1))</f>
        <v>zero</v>
      </c>
      <c r="Q31" s="385" t="str">
        <f>IF(Table_5a!J36=0,"zero",RIGHT(Table_5a!J36,1))</f>
        <v>zero</v>
      </c>
      <c r="R31" s="330" t="str">
        <f>IF(Table_5b!D39=0,"zero",RIGHT(Table_5b!D39,1))</f>
        <v>zero</v>
      </c>
      <c r="S31" s="331" t="str">
        <f>IF(Table_5b!E39=0,"zero",RIGHT(Table_5b!E39,1))</f>
        <v>zero</v>
      </c>
      <c r="T31" s="331" t="str">
        <f>IF(Table_5b!F39=0,"zero",RIGHT(Table_5b!F39,1))</f>
        <v>zero</v>
      </c>
      <c r="U31" s="331" t="str">
        <f>IF(Table_5b!H39=0,"zero",RIGHT(Table_5b!H39,1))</f>
        <v>zero</v>
      </c>
      <c r="V31" s="331" t="str">
        <f>IF(Table_5b!I39=0,"zero",RIGHT(Table_5b!I39,1))</f>
        <v>zero</v>
      </c>
      <c r="W31" s="331" t="str">
        <f>IF(Table_5b!J39=0,"zero",RIGHT(Table_5b!J39,1))</f>
        <v>zero</v>
      </c>
      <c r="X31" s="331" t="str">
        <f>IF(Table_5b!K39=0,"zero",RIGHT(Table_5b!K39,1))</f>
        <v>zero</v>
      </c>
      <c r="Y31" s="331" t="str">
        <f>IF(Table_5b!L39=0,"zero",RIGHT(Table_5b!L39,1))</f>
        <v>zero</v>
      </c>
      <c r="Z31" s="331" t="str">
        <f>IF(Table_5b!M39=0,"zero",RIGHT(Table_5b!M39,1))</f>
        <v>zero</v>
      </c>
      <c r="AA31" s="331" t="str">
        <f>IF(Table_5b!N39=0,"zero",RIGHT(Table_5b!N39,1))</f>
        <v>zero</v>
      </c>
      <c r="AB31" s="331" t="str">
        <f>IF(Table_5b!O39=0,"zero",RIGHT(Table_5b!O39,1))</f>
        <v>zero</v>
      </c>
      <c r="AC31" s="332" t="str">
        <f>IF(Table_5b!P39=0,"zero",RIGHT(Table_5b!P39,1))</f>
        <v>zero</v>
      </c>
      <c r="AD31" s="323" t="str">
        <f>IF(Table_6a!D38=0,"zero",RIGHT(Table_6a!D38,1))</f>
        <v>zero</v>
      </c>
      <c r="AE31" s="323" t="str">
        <f>IF(Table_6a!E38=0,"zero",RIGHT(Table_6a!E38,1))</f>
        <v>zero</v>
      </c>
      <c r="AF31" s="323" t="str">
        <f>IF(Table_6a!F38=0,"zero",RIGHT(Table_6a!F38,1))</f>
        <v>zero</v>
      </c>
      <c r="AG31" s="324"/>
      <c r="AH31" s="331"/>
      <c r="AI31" s="384" t="str">
        <f>IF(Table_7!C37=0,"zero",RIGHT(Table_7!C37,1))</f>
        <v>zero</v>
      </c>
      <c r="AJ31" s="385" t="str">
        <f>IF(Table_7!D37=0,"zero",RIGHT(Table_7!D37,1))</f>
        <v>zero</v>
      </c>
      <c r="AK31" s="385"/>
      <c r="AL31" s="385" t="str">
        <f>IF(Table_7!F37=0,"zero",RIGHT(Table_7!F37,1))</f>
        <v>zero</v>
      </c>
      <c r="AM31" s="385" t="str">
        <f>IF(Table_7!G37=0,"zero",RIGHT(Table_7!G37,1))</f>
        <v>zero</v>
      </c>
      <c r="AN31" s="386"/>
      <c r="AO31" s="206"/>
      <c r="AP31" s="206"/>
      <c r="AQ31" s="206"/>
      <c r="AR31" s="206"/>
      <c r="AS31" s="206"/>
    </row>
    <row r="32" spans="2:45" x14ac:dyDescent="0.2">
      <c r="B32" s="362"/>
      <c r="C32" s="363"/>
      <c r="D32" s="206"/>
      <c r="E32" s="206"/>
      <c r="F32" s="322" t="str">
        <f>IF(Table_3!D35=0,"zero",RIGHT(Table_3!D35,1))</f>
        <v>zero</v>
      </c>
      <c r="G32" s="323" t="str">
        <f>IF(Table_3!F35=0,"zero",RIGHT(Table_3!F35,1))</f>
        <v>zero</v>
      </c>
      <c r="H32" s="205" t="str">
        <f>IF(Table_4!D34=0,"zero",RIGHT(Table_4!D34,1))</f>
        <v>zero</v>
      </c>
      <c r="I32" s="206" t="str">
        <f>IF(Table_4!F34=0,"zero",RIGHT(Table_4!F34,1))</f>
        <v>zero</v>
      </c>
      <c r="J32" s="384" t="str">
        <f>IF(Table_5a!C37=0,"zero",RIGHT(Table_5a!C37,1))</f>
        <v>zero</v>
      </c>
      <c r="K32" s="385" t="str">
        <f>IF(Table_5a!D37=0,"zero",RIGHT(Table_5a!D37,1))</f>
        <v>zero</v>
      </c>
      <c r="L32" s="385" t="str">
        <f>IF(Table_5a!E37=0,"zero",RIGHT(Table_5a!E37,1))</f>
        <v>zero</v>
      </c>
      <c r="M32" s="385" t="str">
        <f>IF(Table_5a!F37=0,"zero",RIGHT(Table_5a!F37,1))</f>
        <v>zero</v>
      </c>
      <c r="N32" s="385" t="str">
        <f>IF(Table_5a!G37=0,"zero",RIGHT(Table_5a!G37,1))</f>
        <v>zero</v>
      </c>
      <c r="O32" s="385" t="str">
        <f>IF(Table_5a!H37=0,"zero",RIGHT(Table_5a!H37,1))</f>
        <v>zero</v>
      </c>
      <c r="P32" s="385" t="str">
        <f>IF(Table_5a!I37=0,"zero",RIGHT(Table_5a!I37,1))</f>
        <v>zero</v>
      </c>
      <c r="Q32" s="385" t="str">
        <f>IF(Table_5a!J37=0,"zero",RIGHT(Table_5a!J37,1))</f>
        <v>zero</v>
      </c>
      <c r="R32" s="330" t="str">
        <f>IF(Table_5b!D40=0,"zero",RIGHT(Table_5b!D40,1))</f>
        <v>zero</v>
      </c>
      <c r="S32" s="331" t="str">
        <f>IF(Table_5b!E40=0,"zero",RIGHT(Table_5b!E40,1))</f>
        <v>zero</v>
      </c>
      <c r="T32" s="331" t="str">
        <f>IF(Table_5b!F40=0,"zero",RIGHT(Table_5b!F40,1))</f>
        <v>zero</v>
      </c>
      <c r="U32" s="331" t="str">
        <f>IF(Table_5b!H40=0,"zero",RIGHT(Table_5b!H40,1))</f>
        <v>zero</v>
      </c>
      <c r="V32" s="331" t="str">
        <f>IF(Table_5b!I40=0,"zero",RIGHT(Table_5b!I40,1))</f>
        <v>zero</v>
      </c>
      <c r="W32" s="331" t="str">
        <f>IF(Table_5b!J40=0,"zero",RIGHT(Table_5b!J40,1))</f>
        <v>zero</v>
      </c>
      <c r="X32" s="331" t="str">
        <f>IF(Table_5b!K40=0,"zero",RIGHT(Table_5b!K40,1))</f>
        <v>zero</v>
      </c>
      <c r="Y32" s="331" t="str">
        <f>IF(Table_5b!L40=0,"zero",RIGHT(Table_5b!L40,1))</f>
        <v>zero</v>
      </c>
      <c r="Z32" s="331" t="str">
        <f>IF(Table_5b!M40=0,"zero",RIGHT(Table_5b!M40,1))</f>
        <v>zero</v>
      </c>
      <c r="AA32" s="331" t="str">
        <f>IF(Table_5b!N40=0,"zero",RIGHT(Table_5b!N40,1))</f>
        <v>zero</v>
      </c>
      <c r="AB32" s="331" t="str">
        <f>IF(Table_5b!O40=0,"zero",RIGHT(Table_5b!O40,1))</f>
        <v>zero</v>
      </c>
      <c r="AC32" s="332" t="str">
        <f>IF(Table_5b!P40=0,"zero",RIGHT(Table_5b!P40,1))</f>
        <v>zero</v>
      </c>
      <c r="AD32" s="323"/>
      <c r="AE32" s="323"/>
      <c r="AF32" s="323" t="str">
        <f>IF(Table_6a!F39=0,"zero",RIGHT(Table_6a!F39,1))</f>
        <v>zero</v>
      </c>
      <c r="AG32" s="324"/>
      <c r="AH32" s="331"/>
      <c r="AI32" s="384" t="str">
        <f>IF(Table_7!C38=0,"zero",RIGHT(Table_7!C38,1))</f>
        <v>zero</v>
      </c>
      <c r="AJ32" s="385" t="str">
        <f>IF(Table_7!D38=0,"zero",RIGHT(Table_7!D38,1))</f>
        <v>zero</v>
      </c>
      <c r="AK32" s="385"/>
      <c r="AL32" s="385" t="str">
        <f>IF(Table_7!F38=0,"zero",RIGHT(Table_7!F38,1))</f>
        <v>zero</v>
      </c>
      <c r="AM32" s="385" t="str">
        <f>IF(Table_7!G38=0,"zero",RIGHT(Table_7!G38,1))</f>
        <v>zero</v>
      </c>
      <c r="AN32" s="386"/>
      <c r="AO32" s="206"/>
      <c r="AP32" s="206"/>
      <c r="AQ32" s="206"/>
      <c r="AR32" s="206"/>
      <c r="AS32" s="206"/>
    </row>
    <row r="33" spans="1:45" x14ac:dyDescent="0.2">
      <c r="B33" s="322"/>
      <c r="C33" s="324"/>
      <c r="D33" s="206"/>
      <c r="E33" s="206"/>
      <c r="F33" s="322"/>
      <c r="G33" s="323"/>
      <c r="H33" s="205" t="str">
        <f>IF(Table_4!D35=0,"zero",RIGHT(Table_4!D35,1))</f>
        <v>zero</v>
      </c>
      <c r="I33" s="206" t="str">
        <f>IF(Table_4!F35=0,"zero",RIGHT(Table_4!F35,1))</f>
        <v>zero</v>
      </c>
      <c r="J33" s="384" t="str">
        <f>IF(Table_5a!C38=0,"zero",RIGHT(Table_5a!C38,1))</f>
        <v>zero</v>
      </c>
      <c r="K33" s="385" t="str">
        <f>IF(Table_5a!D38=0,"zero",RIGHT(Table_5a!D38,1))</f>
        <v>zero</v>
      </c>
      <c r="L33" s="385" t="str">
        <f>IF(Table_5a!E38=0,"zero",RIGHT(Table_5a!E38,1))</f>
        <v>zero</v>
      </c>
      <c r="M33" s="385" t="str">
        <f>IF(Table_5a!F38=0,"zero",RIGHT(Table_5a!F38,1))</f>
        <v>zero</v>
      </c>
      <c r="N33" s="385" t="str">
        <f>IF(Table_5a!G38=0,"zero",RIGHT(Table_5a!G38,1))</f>
        <v>zero</v>
      </c>
      <c r="O33" s="385" t="str">
        <f>IF(Table_5a!H38=0,"zero",RIGHT(Table_5a!H38,1))</f>
        <v>zero</v>
      </c>
      <c r="P33" s="385" t="str">
        <f>IF(Table_5a!I38=0,"zero",RIGHT(Table_5a!I38,1))</f>
        <v>zero</v>
      </c>
      <c r="Q33" s="385" t="str">
        <f>IF(Table_5a!J38=0,"zero",RIGHT(Table_5a!J38,1))</f>
        <v>zero</v>
      </c>
      <c r="R33" s="330" t="str">
        <f>IF(Table_5b!D41=0,"zero",RIGHT(Table_5b!D41,1))</f>
        <v>zero</v>
      </c>
      <c r="S33" s="331" t="str">
        <f>IF(Table_5b!E41=0,"zero",RIGHT(Table_5b!E41,1))</f>
        <v>zero</v>
      </c>
      <c r="T33" s="331" t="str">
        <f>IF(Table_5b!F41=0,"zero",RIGHT(Table_5b!F41,1))</f>
        <v>zero</v>
      </c>
      <c r="U33" s="331" t="str">
        <f>IF(Table_5b!H41=0,"zero",RIGHT(Table_5b!H41,1))</f>
        <v>zero</v>
      </c>
      <c r="V33" s="331" t="str">
        <f>IF(Table_5b!I41=0,"zero",RIGHT(Table_5b!I41,1))</f>
        <v>zero</v>
      </c>
      <c r="W33" s="331" t="str">
        <f>IF(Table_5b!J41=0,"zero",RIGHT(Table_5b!J41,1))</f>
        <v>zero</v>
      </c>
      <c r="X33" s="331" t="str">
        <f>IF(Table_5b!K41=0,"zero",RIGHT(Table_5b!K41,1))</f>
        <v>zero</v>
      </c>
      <c r="Y33" s="331" t="str">
        <f>IF(Table_5b!L41=0,"zero",RIGHT(Table_5b!L41,1))</f>
        <v>zero</v>
      </c>
      <c r="Z33" s="331" t="str">
        <f>IF(Table_5b!M41=0,"zero",RIGHT(Table_5b!M41,1))</f>
        <v>zero</v>
      </c>
      <c r="AA33" s="331" t="str">
        <f>IF(Table_5b!N41=0,"zero",RIGHT(Table_5b!N41,1))</f>
        <v>zero</v>
      </c>
      <c r="AB33" s="331" t="str">
        <f>IF(Table_5b!O41=0,"zero",RIGHT(Table_5b!O41,1))</f>
        <v>zero</v>
      </c>
      <c r="AC33" s="332" t="str">
        <f>IF(Table_5b!P41=0,"zero",RIGHT(Table_5b!P41,1))</f>
        <v>zero</v>
      </c>
      <c r="AD33" s="323"/>
      <c r="AE33" s="323"/>
      <c r="AF33" s="323" t="str">
        <f>IF(Table_6a!F40=0,"zero",RIGHT(Table_6a!F40,1))</f>
        <v>zero</v>
      </c>
      <c r="AG33" s="324"/>
      <c r="AH33" s="331"/>
      <c r="AI33" s="384" t="str">
        <f>IF(Table_7!C39=0,"zero",RIGHT(Table_7!C39,1))</f>
        <v>zero</v>
      </c>
      <c r="AJ33" s="385" t="str">
        <f>IF(Table_7!D39=0,"zero",RIGHT(Table_7!D39,1))</f>
        <v>zero</v>
      </c>
      <c r="AK33" s="385"/>
      <c r="AL33" s="385" t="str">
        <f>IF(Table_7!F39=0,"zero",RIGHT(Table_7!F39,1))</f>
        <v>zero</v>
      </c>
      <c r="AM33" s="385" t="str">
        <f>IF(Table_7!G39=0,"zero",RIGHT(Table_7!G39,1))</f>
        <v>zero</v>
      </c>
      <c r="AN33" s="386"/>
      <c r="AO33" s="206"/>
      <c r="AP33" s="206"/>
      <c r="AQ33" s="206"/>
      <c r="AR33" s="206"/>
      <c r="AS33" s="206"/>
    </row>
    <row r="34" spans="1:45" x14ac:dyDescent="0.2">
      <c r="B34" s="322"/>
      <c r="C34" s="324"/>
      <c r="D34" s="206"/>
      <c r="E34" s="206"/>
      <c r="F34" s="322"/>
      <c r="G34" s="323"/>
      <c r="H34" s="205"/>
      <c r="I34" s="206"/>
      <c r="J34" s="384" t="str">
        <f>IF(Table_5a!C39=0,"zero",RIGHT(Table_5a!C39,1))</f>
        <v>zero</v>
      </c>
      <c r="K34" s="385" t="str">
        <f>IF(Table_5a!D39=0,"zero",RIGHT(Table_5a!D39,1))</f>
        <v>zero</v>
      </c>
      <c r="L34" s="385" t="str">
        <f>IF(Table_5a!E39=0,"zero",RIGHT(Table_5a!E39,1))</f>
        <v>zero</v>
      </c>
      <c r="M34" s="385" t="str">
        <f>IF(Table_5a!F39=0,"zero",RIGHT(Table_5a!F39,1))</f>
        <v>zero</v>
      </c>
      <c r="N34" s="385" t="str">
        <f>IF(Table_5a!G39=0,"zero",RIGHT(Table_5a!G39,1))</f>
        <v>zero</v>
      </c>
      <c r="O34" s="385" t="str">
        <f>IF(Table_5a!H39=0,"zero",RIGHT(Table_5a!H39,1))</f>
        <v>zero</v>
      </c>
      <c r="P34" s="385" t="str">
        <f>IF(Table_5a!I39=0,"zero",RIGHT(Table_5a!I39,1))</f>
        <v>zero</v>
      </c>
      <c r="Q34" s="385" t="str">
        <f>IF(Table_5a!J39=0,"zero",RIGHT(Table_5a!J39,1))</f>
        <v>zero</v>
      </c>
      <c r="R34" s="330" t="str">
        <f>IF(Table_5b!D42=0,"zero",RIGHT(Table_5b!D42,1))</f>
        <v>zero</v>
      </c>
      <c r="S34" s="331" t="str">
        <f>IF(Table_5b!E42=0,"zero",RIGHT(Table_5b!E42,1))</f>
        <v>zero</v>
      </c>
      <c r="T34" s="331" t="str">
        <f>IF(Table_5b!F42=0,"zero",RIGHT(Table_5b!F42,1))</f>
        <v>zero</v>
      </c>
      <c r="U34" s="331" t="str">
        <f>IF(Table_5b!H42=0,"zero",RIGHT(Table_5b!H42,1))</f>
        <v>zero</v>
      </c>
      <c r="V34" s="331" t="str">
        <f>IF(Table_5b!I42=0,"zero",RIGHT(Table_5b!I42,1))</f>
        <v>zero</v>
      </c>
      <c r="W34" s="331" t="str">
        <f>IF(Table_5b!J42=0,"zero",RIGHT(Table_5b!J42,1))</f>
        <v>zero</v>
      </c>
      <c r="X34" s="331" t="str">
        <f>IF(Table_5b!K42=0,"zero",RIGHT(Table_5b!K42,1))</f>
        <v>zero</v>
      </c>
      <c r="Y34" s="331" t="str">
        <f>IF(Table_5b!L42=0,"zero",RIGHT(Table_5b!L42,1))</f>
        <v>zero</v>
      </c>
      <c r="Z34" s="331" t="str">
        <f>IF(Table_5b!M42=0,"zero",RIGHT(Table_5b!M42,1))</f>
        <v>zero</v>
      </c>
      <c r="AA34" s="331" t="str">
        <f>IF(Table_5b!N42=0,"zero",RIGHT(Table_5b!N42,1))</f>
        <v>zero</v>
      </c>
      <c r="AB34" s="331" t="str">
        <f>IF(Table_5b!O42=0,"zero",RIGHT(Table_5b!O42,1))</f>
        <v>zero</v>
      </c>
      <c r="AC34" s="332" t="str">
        <f>IF(Table_5b!P42=0,"zero",RIGHT(Table_5b!P42,1))</f>
        <v>zero</v>
      </c>
      <c r="AD34" s="323"/>
      <c r="AE34" s="323"/>
      <c r="AF34" s="323" t="str">
        <f>IF(Table_6a!F41=0,"zero",RIGHT(Table_6a!F41,1))</f>
        <v>zero</v>
      </c>
      <c r="AG34" s="324"/>
      <c r="AH34" s="331"/>
      <c r="AI34" s="384" t="str">
        <f>IF(Table_7!C40=0,"zero",RIGHT(Table_7!C40,1))</f>
        <v>zero</v>
      </c>
      <c r="AJ34" s="385" t="str">
        <f>IF(Table_7!D40=0,"zero",RIGHT(Table_7!D40,1))</f>
        <v>zero</v>
      </c>
      <c r="AK34" s="385"/>
      <c r="AL34" s="385" t="str">
        <f>IF(Table_7!F40=0,"zero",RIGHT(Table_7!F40,1))</f>
        <v>zero</v>
      </c>
      <c r="AM34" s="385" t="str">
        <f>IF(Table_7!G40=0,"zero",RIGHT(Table_7!G40,1))</f>
        <v>zero</v>
      </c>
      <c r="AN34" s="386"/>
      <c r="AO34" s="206"/>
      <c r="AP34" s="206"/>
      <c r="AQ34" s="206"/>
      <c r="AR34" s="206"/>
      <c r="AS34" s="206"/>
    </row>
    <row r="35" spans="1:45" x14ac:dyDescent="0.2">
      <c r="B35" s="322"/>
      <c r="C35" s="324"/>
      <c r="D35" s="206"/>
      <c r="E35" s="206"/>
      <c r="F35" s="322" t="str">
        <f>IF(Table_3!D38=0,"zero",RIGHT(Table_3!D38,1))</f>
        <v>zero</v>
      </c>
      <c r="G35" s="323" t="str">
        <f>IF(Table_3!F38=0,"zero",RIGHT(Table_3!F38,1))</f>
        <v>zero</v>
      </c>
      <c r="H35" s="205"/>
      <c r="I35" s="206"/>
      <c r="J35" s="384" t="str">
        <f>IF(Table_5a!C40=0,"zero",RIGHT(Table_5a!C40,1))</f>
        <v>zero</v>
      </c>
      <c r="K35" s="385" t="str">
        <f>IF(Table_5a!D40=0,"zero",RIGHT(Table_5a!D40,1))</f>
        <v>zero</v>
      </c>
      <c r="L35" s="385" t="str">
        <f>IF(Table_5a!E40=0,"zero",RIGHT(Table_5a!E40,1))</f>
        <v>zero</v>
      </c>
      <c r="M35" s="385" t="str">
        <f>IF(Table_5a!F40=0,"zero",RIGHT(Table_5a!F40,1))</f>
        <v>zero</v>
      </c>
      <c r="N35" s="385" t="str">
        <f>IF(Table_5a!G40=0,"zero",RIGHT(Table_5a!G40,1))</f>
        <v>zero</v>
      </c>
      <c r="O35" s="385" t="str">
        <f>IF(Table_5a!H40=0,"zero",RIGHT(Table_5a!H40,1))</f>
        <v>zero</v>
      </c>
      <c r="P35" s="385" t="str">
        <f>IF(Table_5a!I40=0,"zero",RIGHT(Table_5a!I40,1))</f>
        <v>zero</v>
      </c>
      <c r="Q35" s="385" t="str">
        <f>IF(Table_5a!J40=0,"zero",RIGHT(Table_5a!J40,1))</f>
        <v>zero</v>
      </c>
      <c r="R35" s="330" t="str">
        <f>IF(Table_5b!D43=0,"zero",RIGHT(Table_5b!D43,1))</f>
        <v>zero</v>
      </c>
      <c r="S35" s="331" t="str">
        <f>IF(Table_5b!E43=0,"zero",RIGHT(Table_5b!E43,1))</f>
        <v>zero</v>
      </c>
      <c r="T35" s="331" t="str">
        <f>IF(Table_5b!F43=0,"zero",RIGHT(Table_5b!F43,1))</f>
        <v>zero</v>
      </c>
      <c r="U35" s="331" t="str">
        <f>IF(Table_5b!H43=0,"zero",RIGHT(Table_5b!H43,1))</f>
        <v>zero</v>
      </c>
      <c r="V35" s="331" t="str">
        <f>IF(Table_5b!I43=0,"zero",RIGHT(Table_5b!I43,1))</f>
        <v>zero</v>
      </c>
      <c r="W35" s="331" t="str">
        <f>IF(Table_5b!J43=0,"zero",RIGHT(Table_5b!J43,1))</f>
        <v>zero</v>
      </c>
      <c r="X35" s="331" t="str">
        <f>IF(Table_5b!K43=0,"zero",RIGHT(Table_5b!K43,1))</f>
        <v>zero</v>
      </c>
      <c r="Y35" s="331" t="str">
        <f>IF(Table_5b!L43=0,"zero",RIGHT(Table_5b!L43,1))</f>
        <v>zero</v>
      </c>
      <c r="Z35" s="331" t="str">
        <f>IF(Table_5b!M43=0,"zero",RIGHT(Table_5b!M43,1))</f>
        <v>zero</v>
      </c>
      <c r="AA35" s="331" t="str">
        <f>IF(Table_5b!N43=0,"zero",RIGHT(Table_5b!N43,1))</f>
        <v>zero</v>
      </c>
      <c r="AB35" s="331" t="str">
        <f>IF(Table_5b!O43=0,"zero",RIGHT(Table_5b!O43,1))</f>
        <v>zero</v>
      </c>
      <c r="AC35" s="332" t="str">
        <f>IF(Table_5b!P43=0,"zero",RIGHT(Table_5b!P43,1))</f>
        <v>zero</v>
      </c>
      <c r="AD35" s="323" t="str">
        <f>IF(Table_6a!D42=0,"zero",RIGHT(Table_6a!D42,1))</f>
        <v>zero</v>
      </c>
      <c r="AE35" s="323" t="str">
        <f>IF(Table_6a!E42=0,"zero",RIGHT(Table_6a!E42,1))</f>
        <v>zero</v>
      </c>
      <c r="AF35" s="323" t="str">
        <f>IF(Table_6a!F42=0,"zero",RIGHT(Table_6a!F42,1))</f>
        <v>zero</v>
      </c>
      <c r="AG35" s="324"/>
      <c r="AH35" s="331"/>
      <c r="AI35" s="384" t="str">
        <f>IF(Table_7!C41=0,"zero",RIGHT(Table_7!C41,1))</f>
        <v>zero</v>
      </c>
      <c r="AJ35" s="385" t="str">
        <f>IF(Table_7!D41=0,"zero",RIGHT(Table_7!D41,1))</f>
        <v>zero</v>
      </c>
      <c r="AK35" s="385"/>
      <c r="AL35" s="385" t="str">
        <f>IF(Table_7!F41=0,"zero",RIGHT(Table_7!F41,1))</f>
        <v>zero</v>
      </c>
      <c r="AM35" s="385" t="str">
        <f>IF(Table_7!G41=0,"zero",RIGHT(Table_7!G41,1))</f>
        <v>zero</v>
      </c>
      <c r="AN35" s="386"/>
      <c r="AO35" s="206"/>
      <c r="AP35" s="206"/>
      <c r="AQ35" s="206"/>
      <c r="AR35" s="206"/>
      <c r="AS35" s="206"/>
    </row>
    <row r="36" spans="1:45" x14ac:dyDescent="0.2">
      <c r="B36" s="362"/>
      <c r="C36" s="363"/>
      <c r="D36" s="206"/>
      <c r="E36" s="206"/>
      <c r="F36" s="322"/>
      <c r="G36" s="323"/>
      <c r="H36" s="205"/>
      <c r="I36" s="206"/>
      <c r="J36" s="384" t="str">
        <f>IF(Table_5a!C41=0,"zero",RIGHT(Table_5a!C41,1))</f>
        <v>zero</v>
      </c>
      <c r="K36" s="385" t="str">
        <f>IF(Table_5a!D41=0,"zero",RIGHT(Table_5a!D41,1))</f>
        <v>zero</v>
      </c>
      <c r="L36" s="385" t="str">
        <f>IF(Table_5a!E41=0,"zero",RIGHT(Table_5a!E41,1))</f>
        <v>zero</v>
      </c>
      <c r="M36" s="385" t="str">
        <f>IF(Table_5a!F41=0,"zero",RIGHT(Table_5a!F41,1))</f>
        <v>zero</v>
      </c>
      <c r="N36" s="385" t="str">
        <f>IF(Table_5a!G41=0,"zero",RIGHT(Table_5a!G41,1))</f>
        <v>zero</v>
      </c>
      <c r="O36" s="385" t="str">
        <f>IF(Table_5a!H41=0,"zero",RIGHT(Table_5a!H41,1))</f>
        <v>zero</v>
      </c>
      <c r="P36" s="385" t="str">
        <f>IF(Table_5a!I41=0,"zero",RIGHT(Table_5a!I41,1))</f>
        <v>zero</v>
      </c>
      <c r="Q36" s="385" t="str">
        <f>IF(Table_5a!J41=0,"zero",RIGHT(Table_5a!J41,1))</f>
        <v>zero</v>
      </c>
      <c r="R36" s="330" t="str">
        <f>IF(Table_5b!D44=0,"zero",RIGHT(Table_5b!D44,1))</f>
        <v>zero</v>
      </c>
      <c r="S36" s="331" t="str">
        <f>IF(Table_5b!E44=0,"zero",RIGHT(Table_5b!E44,1))</f>
        <v>zero</v>
      </c>
      <c r="T36" s="331" t="str">
        <f>IF(Table_5b!F44=0,"zero",RIGHT(Table_5b!F44,1))</f>
        <v>zero</v>
      </c>
      <c r="U36" s="331" t="str">
        <f>IF(Table_5b!H44=0,"zero",RIGHT(Table_5b!H44,1))</f>
        <v>zero</v>
      </c>
      <c r="V36" s="331" t="str">
        <f>IF(Table_5b!I44=0,"zero",RIGHT(Table_5b!I44,1))</f>
        <v>zero</v>
      </c>
      <c r="W36" s="331" t="str">
        <f>IF(Table_5b!J44=0,"zero",RIGHT(Table_5b!J44,1))</f>
        <v>zero</v>
      </c>
      <c r="X36" s="331" t="str">
        <f>IF(Table_5b!K44=0,"zero",RIGHT(Table_5b!K44,1))</f>
        <v>zero</v>
      </c>
      <c r="Y36" s="331" t="str">
        <f>IF(Table_5b!L44=0,"zero",RIGHT(Table_5b!L44,1))</f>
        <v>zero</v>
      </c>
      <c r="Z36" s="331" t="str">
        <f>IF(Table_5b!M44=0,"zero",RIGHT(Table_5b!M44,1))</f>
        <v>zero</v>
      </c>
      <c r="AA36" s="331" t="str">
        <f>IF(Table_5b!N44=0,"zero",RIGHT(Table_5b!N44,1))</f>
        <v>zero</v>
      </c>
      <c r="AB36" s="331" t="str">
        <f>IF(Table_5b!O44=0,"zero",RIGHT(Table_5b!O44,1))</f>
        <v>zero</v>
      </c>
      <c r="AC36" s="332" t="str">
        <f>IF(Table_5b!P44=0,"zero",RIGHT(Table_5b!P44,1))</f>
        <v>zero</v>
      </c>
      <c r="AD36" s="323" t="str">
        <f>IF(Table_6a!D43=0,"zero",RIGHT(Table_6a!D43,1))</f>
        <v>zero</v>
      </c>
      <c r="AE36" s="323" t="str">
        <f>IF(Table_6a!E43=0,"zero",RIGHT(Table_6a!E43,1))</f>
        <v>zero</v>
      </c>
      <c r="AF36" s="323" t="str">
        <f>IF(Table_6a!F43=0,"zero",RIGHT(Table_6a!F43,1))</f>
        <v>zero</v>
      </c>
      <c r="AG36" s="324"/>
      <c r="AH36" s="331"/>
      <c r="AI36" s="384" t="str">
        <f>IF(Table_7!C42=0,"zero",RIGHT(Table_7!C42,1))</f>
        <v>zero</v>
      </c>
      <c r="AJ36" s="385" t="str">
        <f>IF(Table_7!D42=0,"zero",RIGHT(Table_7!D42,1))</f>
        <v>zero</v>
      </c>
      <c r="AK36" s="385"/>
      <c r="AL36" s="385" t="str">
        <f>IF(Table_7!F42=0,"zero",RIGHT(Table_7!F42,1))</f>
        <v>zero</v>
      </c>
      <c r="AM36" s="385" t="str">
        <f>IF(Table_7!G42=0,"zero",RIGHT(Table_7!G42,1))</f>
        <v>zero</v>
      </c>
      <c r="AN36" s="386"/>
      <c r="AO36" s="206"/>
      <c r="AP36" s="206"/>
      <c r="AQ36" s="206"/>
      <c r="AR36" s="206"/>
      <c r="AS36" s="206"/>
    </row>
    <row r="37" spans="1:45" x14ac:dyDescent="0.2">
      <c r="B37" s="322"/>
      <c r="C37" s="324"/>
      <c r="D37" s="206"/>
      <c r="E37" s="206"/>
      <c r="F37" s="322"/>
      <c r="G37" s="323"/>
      <c r="H37" s="205"/>
      <c r="I37" s="206"/>
      <c r="J37" s="384" t="str">
        <f>IF(Table_5a!C42=0,"zero",RIGHT(Table_5a!C42,1))</f>
        <v>zero</v>
      </c>
      <c r="K37" s="385" t="str">
        <f>IF(Table_5a!D42=0,"zero",RIGHT(Table_5a!D42,1))</f>
        <v>zero</v>
      </c>
      <c r="L37" s="385" t="str">
        <f>IF(Table_5a!E42=0,"zero",RIGHT(Table_5a!E42,1))</f>
        <v>zero</v>
      </c>
      <c r="M37" s="385" t="str">
        <f>IF(Table_5a!F42=0,"zero",RIGHT(Table_5a!F42,1))</f>
        <v>zero</v>
      </c>
      <c r="N37" s="385" t="str">
        <f>IF(Table_5a!G42=0,"zero",RIGHT(Table_5a!G42,1))</f>
        <v>zero</v>
      </c>
      <c r="O37" s="385" t="str">
        <f>IF(Table_5a!H42=0,"zero",RIGHT(Table_5a!H42,1))</f>
        <v>zero</v>
      </c>
      <c r="P37" s="385" t="str">
        <f>IF(Table_5a!I42=0,"zero",RIGHT(Table_5a!I42,1))</f>
        <v>zero</v>
      </c>
      <c r="Q37" s="385" t="str">
        <f>IF(Table_5a!J42=0,"zero",RIGHT(Table_5a!J42,1))</f>
        <v>zero</v>
      </c>
      <c r="R37" s="330" t="str">
        <f>IF(Table_5b!D45=0,"zero",RIGHT(Table_5b!D45,1))</f>
        <v>zero</v>
      </c>
      <c r="S37" s="331" t="str">
        <f>IF(Table_5b!E45=0,"zero",RIGHT(Table_5b!E45,1))</f>
        <v>zero</v>
      </c>
      <c r="T37" s="331" t="str">
        <f>IF(Table_5b!F45=0,"zero",RIGHT(Table_5b!F45,1))</f>
        <v>zero</v>
      </c>
      <c r="U37" s="331" t="str">
        <f>IF(Table_5b!H45=0,"zero",RIGHT(Table_5b!H45,1))</f>
        <v>zero</v>
      </c>
      <c r="V37" s="331" t="str">
        <f>IF(Table_5b!I45=0,"zero",RIGHT(Table_5b!I45,1))</f>
        <v>zero</v>
      </c>
      <c r="W37" s="331" t="str">
        <f>IF(Table_5b!J45=0,"zero",RIGHT(Table_5b!J45,1))</f>
        <v>zero</v>
      </c>
      <c r="X37" s="331" t="str">
        <f>IF(Table_5b!K45=0,"zero",RIGHT(Table_5b!K45,1))</f>
        <v>zero</v>
      </c>
      <c r="Y37" s="331" t="str">
        <f>IF(Table_5b!L45=0,"zero",RIGHT(Table_5b!L45,1))</f>
        <v>zero</v>
      </c>
      <c r="Z37" s="331" t="str">
        <f>IF(Table_5b!M45=0,"zero",RIGHT(Table_5b!M45,1))</f>
        <v>zero</v>
      </c>
      <c r="AA37" s="331" t="str">
        <f>IF(Table_5b!N45=0,"zero",RIGHT(Table_5b!N45,1))</f>
        <v>zero</v>
      </c>
      <c r="AB37" s="331" t="str">
        <f>IF(Table_5b!O45=0,"zero",RIGHT(Table_5b!O45,1))</f>
        <v>zero</v>
      </c>
      <c r="AC37" s="332" t="str">
        <f>IF(Table_5b!P45=0,"zero",RIGHT(Table_5b!P45,1))</f>
        <v>zero</v>
      </c>
      <c r="AD37" s="323" t="str">
        <f>IF(Table_6a!D44=0,"zero",RIGHT(Table_6a!D44,1))</f>
        <v>zero</v>
      </c>
      <c r="AE37" s="323" t="str">
        <f>IF(Table_6a!E44=0,"zero",RIGHT(Table_6a!E44,1))</f>
        <v>zero</v>
      </c>
      <c r="AF37" s="323" t="str">
        <f>IF(Table_6a!F44=0,"zero",RIGHT(Table_6a!F44,1))</f>
        <v>zero</v>
      </c>
      <c r="AG37" s="324"/>
      <c r="AH37" s="331"/>
      <c r="AI37" s="384" t="str">
        <f>IF(Table_7!C43=0,"zero",RIGHT(Table_7!C43,1))</f>
        <v>zero</v>
      </c>
      <c r="AJ37" s="385" t="str">
        <f>IF(Table_7!D43=0,"zero",RIGHT(Table_7!D43,1))</f>
        <v>zero</v>
      </c>
      <c r="AK37" s="385"/>
      <c r="AL37" s="385" t="str">
        <f>IF(Table_7!F43=0,"zero",RIGHT(Table_7!F43,1))</f>
        <v>zero</v>
      </c>
      <c r="AM37" s="385" t="str">
        <f>IF(Table_7!G43=0,"zero",RIGHT(Table_7!G43,1))</f>
        <v>zero</v>
      </c>
      <c r="AN37" s="386"/>
      <c r="AO37" s="206"/>
      <c r="AP37" s="206"/>
      <c r="AQ37" s="206"/>
      <c r="AR37" s="206"/>
      <c r="AS37" s="206"/>
    </row>
    <row r="38" spans="1:45" x14ac:dyDescent="0.2">
      <c r="B38" s="322" t="str">
        <f>IF(Table_1!D40=0,"zero",RIGHT(Table_1!D40,1))</f>
        <v>zero</v>
      </c>
      <c r="C38" s="324" t="str">
        <f>IF(Table_1!F40=0,"zero",RIGHT(Table_1!F40,1))</f>
        <v>zero</v>
      </c>
      <c r="D38" s="206"/>
      <c r="E38" s="206"/>
      <c r="F38" s="322"/>
      <c r="G38" s="323"/>
      <c r="H38" s="205"/>
      <c r="I38" s="206"/>
      <c r="J38" s="384" t="str">
        <f>IF(Table_5a!C43=0,"zero",RIGHT(Table_5a!C43,1))</f>
        <v>zero</v>
      </c>
      <c r="K38" s="385" t="str">
        <f>IF(Table_5a!D43=0,"zero",RIGHT(Table_5a!D43,1))</f>
        <v>zero</v>
      </c>
      <c r="L38" s="385" t="str">
        <f>IF(Table_5a!E43=0,"zero",RIGHT(Table_5a!E43,1))</f>
        <v>zero</v>
      </c>
      <c r="M38" s="385" t="str">
        <f>IF(Table_5a!F43=0,"zero",RIGHT(Table_5a!F43,1))</f>
        <v>zero</v>
      </c>
      <c r="N38" s="385" t="str">
        <f>IF(Table_5a!G43=0,"zero",RIGHT(Table_5a!G43,1))</f>
        <v>zero</v>
      </c>
      <c r="O38" s="385" t="str">
        <f>IF(Table_5a!H43=0,"zero",RIGHT(Table_5a!H43,1))</f>
        <v>zero</v>
      </c>
      <c r="P38" s="385" t="str">
        <f>IF(Table_5a!I43=0,"zero",RIGHT(Table_5a!I43,1))</f>
        <v>zero</v>
      </c>
      <c r="Q38" s="385" t="str">
        <f>IF(Table_5a!J43=0,"zero",RIGHT(Table_5a!J43,1))</f>
        <v>zero</v>
      </c>
      <c r="R38" s="330" t="str">
        <f>IF(Table_5b!D46=0,"zero",RIGHT(Table_5b!D46,1))</f>
        <v>zero</v>
      </c>
      <c r="S38" s="331" t="str">
        <f>IF(Table_5b!E46=0,"zero",RIGHT(Table_5b!E46,1))</f>
        <v>zero</v>
      </c>
      <c r="T38" s="331" t="str">
        <f>IF(Table_5b!F46=0,"zero",RIGHT(Table_5b!F46,1))</f>
        <v>zero</v>
      </c>
      <c r="U38" s="331" t="str">
        <f>IF(Table_5b!H46=0,"zero",RIGHT(Table_5b!H46,1))</f>
        <v>zero</v>
      </c>
      <c r="V38" s="331" t="str">
        <f>IF(Table_5b!I46=0,"zero",RIGHT(Table_5b!I46,1))</f>
        <v>zero</v>
      </c>
      <c r="W38" s="331" t="str">
        <f>IF(Table_5b!J46=0,"zero",RIGHT(Table_5b!J46,1))</f>
        <v>zero</v>
      </c>
      <c r="X38" s="331" t="str">
        <f>IF(Table_5b!K46=0,"zero",RIGHT(Table_5b!K46,1))</f>
        <v>zero</v>
      </c>
      <c r="Y38" s="331" t="str">
        <f>IF(Table_5b!L46=0,"zero",RIGHT(Table_5b!L46,1))</f>
        <v>zero</v>
      </c>
      <c r="Z38" s="331" t="str">
        <f>IF(Table_5b!M46=0,"zero",RIGHT(Table_5b!M46,1))</f>
        <v>zero</v>
      </c>
      <c r="AA38" s="331" t="str">
        <f>IF(Table_5b!N46=0,"zero",RIGHT(Table_5b!N46,1))</f>
        <v>zero</v>
      </c>
      <c r="AB38" s="331" t="str">
        <f>IF(Table_5b!O46=0,"zero",RIGHT(Table_5b!O46,1))</f>
        <v>zero</v>
      </c>
      <c r="AC38" s="332" t="str">
        <f>IF(Table_5b!P46=0,"zero",RIGHT(Table_5b!P46,1))</f>
        <v>zero</v>
      </c>
      <c r="AD38" s="323" t="str">
        <f>IF(Table_6a!D45=0,"zero",RIGHT(Table_6a!D45,1))</f>
        <v>zero</v>
      </c>
      <c r="AE38" s="323" t="str">
        <f>IF(Table_6a!E45=0,"zero",RIGHT(Table_6a!E45,1))</f>
        <v>zero</v>
      </c>
      <c r="AF38" s="323" t="str">
        <f>IF(Table_6a!F45=0,"zero",RIGHT(Table_6a!F45,1))</f>
        <v>zero</v>
      </c>
      <c r="AG38" s="324"/>
      <c r="AH38" s="331"/>
      <c r="AI38" s="384" t="str">
        <f>IF(Table_7!C44=0,"zero",RIGHT(Table_7!C44,1))</f>
        <v>zero</v>
      </c>
      <c r="AJ38" s="385" t="str">
        <f>IF(Table_7!D44=0,"zero",RIGHT(Table_7!D44,1))</f>
        <v>zero</v>
      </c>
      <c r="AK38" s="385"/>
      <c r="AL38" s="385" t="str">
        <f>IF(Table_7!F44=0,"zero",RIGHT(Table_7!F44,1))</f>
        <v>zero</v>
      </c>
      <c r="AM38" s="385" t="str">
        <f>IF(Table_7!G44=0,"zero",RIGHT(Table_7!G44,1))</f>
        <v>zero</v>
      </c>
      <c r="AN38" s="386"/>
      <c r="AO38" s="206"/>
      <c r="AP38" s="206"/>
      <c r="AQ38" s="206"/>
      <c r="AR38" s="206"/>
      <c r="AS38" s="206"/>
    </row>
    <row r="39" spans="1:45" x14ac:dyDescent="0.2">
      <c r="B39" s="322"/>
      <c r="C39" s="324"/>
      <c r="D39" s="206"/>
      <c r="E39" s="206"/>
      <c r="F39" s="322" t="str">
        <f>IF(Table_3!D42=0,"zero",RIGHT(Table_3!D42,1))</f>
        <v>zero</v>
      </c>
      <c r="G39" s="323" t="str">
        <f>IF(Table_3!F42=0,"zero",RIGHT(Table_3!F42,1))</f>
        <v>zero</v>
      </c>
      <c r="H39" s="205"/>
      <c r="I39" s="206"/>
      <c r="J39" s="384" t="str">
        <f>IF(Table_5a!C44=0,"zero",RIGHT(Table_5a!C44,1))</f>
        <v>zero</v>
      </c>
      <c r="K39" s="385" t="str">
        <f>IF(Table_5a!D44=0,"zero",RIGHT(Table_5a!D44,1))</f>
        <v>zero</v>
      </c>
      <c r="L39" s="385" t="str">
        <f>IF(Table_5a!E44=0,"zero",RIGHT(Table_5a!E44,1))</f>
        <v>zero</v>
      </c>
      <c r="M39" s="385" t="str">
        <f>IF(Table_5a!F44=0,"zero",RIGHT(Table_5a!F44,1))</f>
        <v>zero</v>
      </c>
      <c r="N39" s="385" t="str">
        <f>IF(Table_5a!G44=0,"zero",RIGHT(Table_5a!G44,1))</f>
        <v>zero</v>
      </c>
      <c r="O39" s="385" t="str">
        <f>IF(Table_5a!H44=0,"zero",RIGHT(Table_5a!H44,1))</f>
        <v>zero</v>
      </c>
      <c r="P39" s="385" t="str">
        <f>IF(Table_5a!I44=0,"zero",RIGHT(Table_5a!I44,1))</f>
        <v>zero</v>
      </c>
      <c r="Q39" s="385" t="str">
        <f>IF(Table_5a!J44=0,"zero",RIGHT(Table_5a!J44,1))</f>
        <v>zero</v>
      </c>
      <c r="R39" s="330" t="str">
        <f>IF(Table_5b!D47=0,"zero",RIGHT(Table_5b!D47,1))</f>
        <v>zero</v>
      </c>
      <c r="S39" s="331" t="str">
        <f>IF(Table_5b!E47=0,"zero",RIGHT(Table_5b!E47,1))</f>
        <v>zero</v>
      </c>
      <c r="T39" s="331" t="str">
        <f>IF(Table_5b!F47=0,"zero",RIGHT(Table_5b!F47,1))</f>
        <v>zero</v>
      </c>
      <c r="U39" s="331" t="str">
        <f>IF(Table_5b!H47=0,"zero",RIGHT(Table_5b!H47,1))</f>
        <v>zero</v>
      </c>
      <c r="V39" s="331" t="str">
        <f>IF(Table_5b!I47=0,"zero",RIGHT(Table_5b!I47,1))</f>
        <v>zero</v>
      </c>
      <c r="W39" s="331" t="str">
        <f>IF(Table_5b!J47=0,"zero",RIGHT(Table_5b!J47,1))</f>
        <v>zero</v>
      </c>
      <c r="X39" s="331" t="str">
        <f>IF(Table_5b!K47=0,"zero",RIGHT(Table_5b!K47,1))</f>
        <v>zero</v>
      </c>
      <c r="Y39" s="331" t="str">
        <f>IF(Table_5b!L47=0,"zero",RIGHT(Table_5b!L47,1))</f>
        <v>zero</v>
      </c>
      <c r="Z39" s="331" t="str">
        <f>IF(Table_5b!M47=0,"zero",RIGHT(Table_5b!M47,1))</f>
        <v>zero</v>
      </c>
      <c r="AA39" s="331" t="str">
        <f>IF(Table_5b!N47=0,"zero",RIGHT(Table_5b!N47,1))</f>
        <v>zero</v>
      </c>
      <c r="AB39" s="331" t="str">
        <f>IF(Table_5b!O47=0,"zero",RIGHT(Table_5b!O47,1))</f>
        <v>zero</v>
      </c>
      <c r="AC39" s="332" t="str">
        <f>IF(Table_5b!P47=0,"zero",RIGHT(Table_5b!P47,1))</f>
        <v>zero</v>
      </c>
      <c r="AD39" s="323" t="str">
        <f>IF(Table_6a!D46=0,"zero",RIGHT(Table_6a!D46,1))</f>
        <v>zero</v>
      </c>
      <c r="AE39" s="323" t="str">
        <f>IF(Table_6a!E46=0,"zero",RIGHT(Table_6a!E46,1))</f>
        <v>zero</v>
      </c>
      <c r="AF39" s="323" t="str">
        <f>IF(Table_6a!F46=0,"zero",RIGHT(Table_6a!F46,1))</f>
        <v>zero</v>
      </c>
      <c r="AG39" s="324"/>
      <c r="AH39" s="331" t="str">
        <f>IF(Table_6b!C45=0,"zero",RIGHT(Table_6b!C45,1))</f>
        <v>zero</v>
      </c>
      <c r="AI39" s="384" t="str">
        <f>IF(Table_7!C45=0,"zero",RIGHT(Table_7!C45,1))</f>
        <v>zero</v>
      </c>
      <c r="AJ39" s="385" t="str">
        <f>IF(Table_7!D45=0,"zero",RIGHT(Table_7!D45,1))</f>
        <v>zero</v>
      </c>
      <c r="AK39" s="385"/>
      <c r="AL39" s="385" t="str">
        <f>IF(Table_7!F45=0,"zero",RIGHT(Table_7!F45,1))</f>
        <v>zero</v>
      </c>
      <c r="AM39" s="385" t="str">
        <f>IF(Table_7!G45=0,"zero",RIGHT(Table_7!G45,1))</f>
        <v>zero</v>
      </c>
      <c r="AN39" s="386"/>
      <c r="AO39" s="206"/>
      <c r="AP39" s="206"/>
      <c r="AQ39" s="206"/>
      <c r="AR39" s="206"/>
      <c r="AS39" s="206"/>
    </row>
    <row r="40" spans="1:45" x14ac:dyDescent="0.2">
      <c r="B40" s="322"/>
      <c r="C40" s="324"/>
      <c r="D40" s="206"/>
      <c r="E40" s="206"/>
      <c r="F40" s="322"/>
      <c r="G40" s="323"/>
      <c r="H40" s="205"/>
      <c r="I40" s="206"/>
      <c r="J40" s="384" t="str">
        <f>IF(Table_5a!C45=0,"zero",RIGHT(Table_5a!C45,1))</f>
        <v>zero</v>
      </c>
      <c r="K40" s="385" t="str">
        <f>IF(Table_5a!D45=0,"zero",RIGHT(Table_5a!D45,1))</f>
        <v>zero</v>
      </c>
      <c r="L40" s="385" t="str">
        <f>IF(Table_5a!E45=0,"zero",RIGHT(Table_5a!E45,1))</f>
        <v>zero</v>
      </c>
      <c r="M40" s="385" t="str">
        <f>IF(Table_5a!F45=0,"zero",RIGHT(Table_5a!F45,1))</f>
        <v>zero</v>
      </c>
      <c r="N40" s="385" t="str">
        <f>IF(Table_5a!G45=0,"zero",RIGHT(Table_5a!G45,1))</f>
        <v>zero</v>
      </c>
      <c r="O40" s="385" t="str">
        <f>IF(Table_5a!H45=0,"zero",RIGHT(Table_5a!H45,1))</f>
        <v>zero</v>
      </c>
      <c r="P40" s="385" t="str">
        <f>IF(Table_5a!I45=0,"zero",RIGHT(Table_5a!I45,1))</f>
        <v>zero</v>
      </c>
      <c r="Q40" s="385" t="str">
        <f>IF(Table_5a!J45=0,"zero",RIGHT(Table_5a!J45,1))</f>
        <v>zero</v>
      </c>
      <c r="R40" s="330" t="str">
        <f>IF(Table_5b!D48=0,"zero",RIGHT(Table_5b!D48,1))</f>
        <v>zero</v>
      </c>
      <c r="S40" s="331" t="str">
        <f>IF(Table_5b!E48=0,"zero",RIGHT(Table_5b!E48,1))</f>
        <v>zero</v>
      </c>
      <c r="T40" s="331" t="str">
        <f>IF(Table_5b!F48=0,"zero",RIGHT(Table_5b!F48,1))</f>
        <v>zero</v>
      </c>
      <c r="U40" s="331" t="str">
        <f>IF(Table_5b!H48=0,"zero",RIGHT(Table_5b!H48,1))</f>
        <v>zero</v>
      </c>
      <c r="V40" s="331" t="str">
        <f>IF(Table_5b!I48=0,"zero",RIGHT(Table_5b!I48,1))</f>
        <v>zero</v>
      </c>
      <c r="W40" s="331" t="str">
        <f>IF(Table_5b!J48=0,"zero",RIGHT(Table_5b!J48,1))</f>
        <v>zero</v>
      </c>
      <c r="X40" s="331" t="str">
        <f>IF(Table_5b!K48=0,"zero",RIGHT(Table_5b!K48,1))</f>
        <v>zero</v>
      </c>
      <c r="Y40" s="331" t="str">
        <f>IF(Table_5b!L48=0,"zero",RIGHT(Table_5b!L48,1))</f>
        <v>zero</v>
      </c>
      <c r="Z40" s="331" t="str">
        <f>IF(Table_5b!M48=0,"zero",RIGHT(Table_5b!M48,1))</f>
        <v>zero</v>
      </c>
      <c r="AA40" s="331" t="str">
        <f>IF(Table_5b!N48=0,"zero",RIGHT(Table_5b!N48,1))</f>
        <v>zero</v>
      </c>
      <c r="AB40" s="331" t="str">
        <f>IF(Table_5b!O48=0,"zero",RIGHT(Table_5b!O48,1))</f>
        <v>zero</v>
      </c>
      <c r="AC40" s="332" t="str">
        <f>IF(Table_5b!P48=0,"zero",RIGHT(Table_5b!P48,1))</f>
        <v>zero</v>
      </c>
      <c r="AD40" s="323" t="str">
        <f>IF(Table_6a!D47=0,"zero",RIGHT(Table_6a!D47,1))</f>
        <v>zero</v>
      </c>
      <c r="AE40" s="323" t="str">
        <f>IF(Table_6a!E47=0,"zero",RIGHT(Table_6a!E47,1))</f>
        <v>zero</v>
      </c>
      <c r="AF40" s="323" t="str">
        <f>IF(Table_6a!F47=0,"zero",RIGHT(Table_6a!F47,1))</f>
        <v>zero</v>
      </c>
      <c r="AG40" s="324"/>
      <c r="AH40" s="331" t="str">
        <f>IF(Table_6b!C46=0,"zero",RIGHT(Table_6b!C46,1))</f>
        <v>zero</v>
      </c>
      <c r="AI40" s="384" t="str">
        <f>IF(Table_7!C46=0,"zero",RIGHT(Table_7!C46,1))</f>
        <v>zero</v>
      </c>
      <c r="AJ40" s="385" t="str">
        <f>IF(Table_7!D46=0,"zero",RIGHT(Table_7!D46,1))</f>
        <v>zero</v>
      </c>
      <c r="AK40" s="385"/>
      <c r="AL40" s="385" t="str">
        <f>IF(Table_7!F46=0,"zero",RIGHT(Table_7!F46,1))</f>
        <v>zero</v>
      </c>
      <c r="AM40" s="385" t="str">
        <f>IF(Table_7!G46=0,"zero",RIGHT(Table_7!G46,1))</f>
        <v>zero</v>
      </c>
      <c r="AN40" s="386"/>
      <c r="AO40" s="206"/>
      <c r="AP40" s="206"/>
      <c r="AQ40" s="206"/>
      <c r="AR40" s="206"/>
      <c r="AS40" s="206"/>
    </row>
    <row r="41" spans="1:45" x14ac:dyDescent="0.2">
      <c r="B41" s="322" t="str">
        <f>IF(Table_1!D43=0,"zero",RIGHT(Table_1!D43,1))</f>
        <v>zero</v>
      </c>
      <c r="C41" s="324" t="str">
        <f>IF(Table_1!F43=0,"zero",RIGHT(Table_1!F43,1))</f>
        <v>zero</v>
      </c>
      <c r="D41" s="206"/>
      <c r="E41" s="206"/>
      <c r="F41" s="322"/>
      <c r="G41" s="323"/>
      <c r="H41" s="205"/>
      <c r="I41" s="206"/>
      <c r="J41" s="384" t="str">
        <f>IF(Table_5a!C46=0,"zero",RIGHT(Table_5a!C46,1))</f>
        <v>zero</v>
      </c>
      <c r="K41" s="385" t="str">
        <f>IF(Table_5a!D46=0,"zero",RIGHT(Table_5a!D46,1))</f>
        <v>zero</v>
      </c>
      <c r="L41" s="385" t="str">
        <f>IF(Table_5a!E46=0,"zero",RIGHT(Table_5a!E46,1))</f>
        <v>zero</v>
      </c>
      <c r="M41" s="385" t="str">
        <f>IF(Table_5a!F46=0,"zero",RIGHT(Table_5a!F46,1))</f>
        <v>zero</v>
      </c>
      <c r="N41" s="385" t="str">
        <f>IF(Table_5a!G46=0,"zero",RIGHT(Table_5a!G46,1))</f>
        <v>zero</v>
      </c>
      <c r="O41" s="385" t="str">
        <f>IF(Table_5a!H46=0,"zero",RIGHT(Table_5a!H46,1))</f>
        <v>zero</v>
      </c>
      <c r="P41" s="385" t="str">
        <f>IF(Table_5a!I46=0,"zero",RIGHT(Table_5a!I46,1))</f>
        <v>zero</v>
      </c>
      <c r="Q41" s="385" t="str">
        <f>IF(Table_5a!J46=0,"zero",RIGHT(Table_5a!J46,1))</f>
        <v>zero</v>
      </c>
      <c r="R41" s="330" t="str">
        <f>IF(Table_5b!D49=0,"zero",RIGHT(Table_5b!D49,1))</f>
        <v>zero</v>
      </c>
      <c r="S41" s="331" t="str">
        <f>IF(Table_5b!E49=0,"zero",RIGHT(Table_5b!E49,1))</f>
        <v>zero</v>
      </c>
      <c r="T41" s="331" t="str">
        <f>IF(Table_5b!F49=0,"zero",RIGHT(Table_5b!F49,1))</f>
        <v>zero</v>
      </c>
      <c r="U41" s="331" t="str">
        <f>IF(Table_5b!H49=0,"zero",RIGHT(Table_5b!H49,1))</f>
        <v>zero</v>
      </c>
      <c r="V41" s="331" t="str">
        <f>IF(Table_5b!I49=0,"zero",RIGHT(Table_5b!I49,1))</f>
        <v>zero</v>
      </c>
      <c r="W41" s="331" t="str">
        <f>IF(Table_5b!J49=0,"zero",RIGHT(Table_5b!J49,1))</f>
        <v>zero</v>
      </c>
      <c r="X41" s="331" t="str">
        <f>IF(Table_5b!K49=0,"zero",RIGHT(Table_5b!K49,1))</f>
        <v>zero</v>
      </c>
      <c r="Y41" s="331" t="str">
        <f>IF(Table_5b!L49=0,"zero",RIGHT(Table_5b!L49,1))</f>
        <v>zero</v>
      </c>
      <c r="Z41" s="331" t="str">
        <f>IF(Table_5b!M49=0,"zero",RIGHT(Table_5b!M49,1))</f>
        <v>zero</v>
      </c>
      <c r="AA41" s="331" t="str">
        <f>IF(Table_5b!N49=0,"zero",RIGHT(Table_5b!N49,1))</f>
        <v>zero</v>
      </c>
      <c r="AB41" s="331" t="str">
        <f>IF(Table_5b!O49=0,"zero",RIGHT(Table_5b!O49,1))</f>
        <v>zero</v>
      </c>
      <c r="AC41" s="332" t="str">
        <f>IF(Table_5b!P49=0,"zero",RIGHT(Table_5b!P49,1))</f>
        <v>zero</v>
      </c>
      <c r="AD41" s="323" t="str">
        <f>IF(Table_6a!D48=0,"zero",RIGHT(Table_6a!D48,1))</f>
        <v>zero</v>
      </c>
      <c r="AE41" s="323" t="str">
        <f>IF(Table_6a!E48=0,"zero",RIGHT(Table_6a!E48,1))</f>
        <v>zero</v>
      </c>
      <c r="AF41" s="323" t="str">
        <f>IF(Table_6a!F48=0,"zero",RIGHT(Table_6a!F48,1))</f>
        <v>zero</v>
      </c>
      <c r="AG41" s="324"/>
      <c r="AH41" s="331"/>
      <c r="AI41" s="384" t="str">
        <f>IF(Table_7!C47=0,"zero",RIGHT(Table_7!C47,1))</f>
        <v>zero</v>
      </c>
      <c r="AJ41" s="385" t="str">
        <f>IF(Table_7!D47=0,"zero",RIGHT(Table_7!D47,1))</f>
        <v>zero</v>
      </c>
      <c r="AK41" s="385"/>
      <c r="AL41" s="385" t="str">
        <f>IF(Table_7!F47=0,"zero",RIGHT(Table_7!F47,1))</f>
        <v>zero</v>
      </c>
      <c r="AM41" s="385" t="str">
        <f>IF(Table_7!G47=0,"zero",RIGHT(Table_7!G47,1))</f>
        <v>zero</v>
      </c>
      <c r="AN41" s="386"/>
      <c r="AO41" s="206"/>
      <c r="AP41" s="206"/>
      <c r="AQ41" s="206"/>
      <c r="AR41" s="206"/>
      <c r="AS41" s="206"/>
    </row>
    <row r="42" spans="1:45" x14ac:dyDescent="0.2">
      <c r="B42" s="322"/>
      <c r="C42" s="324"/>
      <c r="D42" s="206"/>
      <c r="E42" s="206"/>
      <c r="F42" s="322"/>
      <c r="G42" s="323"/>
      <c r="H42" s="205" t="str">
        <f>IF(Table_4!D44=0,"zero",RIGHT(Table_4!D44,1))</f>
        <v>zero</v>
      </c>
      <c r="I42" s="206" t="str">
        <f>IF(Table_4!F44=0,"zero",RIGHT(Table_4!F44,1))</f>
        <v>zero</v>
      </c>
      <c r="J42" s="384" t="str">
        <f>IF(Table_5a!C47=0,"zero",RIGHT(Table_5a!C47,1))</f>
        <v>zero</v>
      </c>
      <c r="K42" s="385" t="str">
        <f>IF(Table_5a!D47=0,"zero",RIGHT(Table_5a!D47,1))</f>
        <v>zero</v>
      </c>
      <c r="L42" s="385" t="str">
        <f>IF(Table_5a!E47=0,"zero",RIGHT(Table_5a!E47,1))</f>
        <v>zero</v>
      </c>
      <c r="M42" s="385" t="str">
        <f>IF(Table_5a!F47=0,"zero",RIGHT(Table_5a!F47,1))</f>
        <v>zero</v>
      </c>
      <c r="N42" s="385" t="str">
        <f>IF(Table_5a!G47=0,"zero",RIGHT(Table_5a!G47,1))</f>
        <v>zero</v>
      </c>
      <c r="O42" s="385" t="str">
        <f>IF(Table_5a!H47=0,"zero",RIGHT(Table_5a!H47,1))</f>
        <v>zero</v>
      </c>
      <c r="P42" s="385" t="str">
        <f>IF(Table_5a!I47=0,"zero",RIGHT(Table_5a!I47,1))</f>
        <v>zero</v>
      </c>
      <c r="Q42" s="385" t="str">
        <f>IF(Table_5a!J47=0,"zero",RIGHT(Table_5a!J47,1))</f>
        <v>zero</v>
      </c>
      <c r="R42" s="330" t="str">
        <f>IF(Table_5b!D50=0,"zero",RIGHT(Table_5b!D50,1))</f>
        <v>zero</v>
      </c>
      <c r="S42" s="331" t="str">
        <f>IF(Table_5b!E50=0,"zero",RIGHT(Table_5b!E50,1))</f>
        <v>zero</v>
      </c>
      <c r="T42" s="331" t="str">
        <f>IF(Table_5b!F50=0,"zero",RIGHT(Table_5b!F50,1))</f>
        <v>zero</v>
      </c>
      <c r="U42" s="331" t="str">
        <f>IF(Table_5b!H50=0,"zero",RIGHT(Table_5b!H50,1))</f>
        <v>zero</v>
      </c>
      <c r="V42" s="331" t="str">
        <f>IF(Table_5b!I50=0,"zero",RIGHT(Table_5b!I50,1))</f>
        <v>zero</v>
      </c>
      <c r="W42" s="331" t="str">
        <f>IF(Table_5b!J50=0,"zero",RIGHT(Table_5b!J50,1))</f>
        <v>zero</v>
      </c>
      <c r="X42" s="331" t="str">
        <f>IF(Table_5b!K50=0,"zero",RIGHT(Table_5b!K50,1))</f>
        <v>zero</v>
      </c>
      <c r="Y42" s="331" t="str">
        <f>IF(Table_5b!L50=0,"zero",RIGHT(Table_5b!L50,1))</f>
        <v>zero</v>
      </c>
      <c r="Z42" s="331" t="str">
        <f>IF(Table_5b!M50=0,"zero",RIGHT(Table_5b!M50,1))</f>
        <v>zero</v>
      </c>
      <c r="AA42" s="331" t="str">
        <f>IF(Table_5b!N50=0,"zero",RIGHT(Table_5b!N50,1))</f>
        <v>zero</v>
      </c>
      <c r="AB42" s="331" t="str">
        <f>IF(Table_5b!O50=0,"zero",RIGHT(Table_5b!O50,1))</f>
        <v>zero</v>
      </c>
      <c r="AC42" s="332" t="str">
        <f>IF(Table_5b!P50=0,"zero",RIGHT(Table_5b!P50,1))</f>
        <v>zero</v>
      </c>
      <c r="AD42" s="323"/>
      <c r="AE42" s="323"/>
      <c r="AF42" s="323" t="str">
        <f>IF(Table_6a!F49=0,"zero",RIGHT(Table_6a!F49,1))</f>
        <v>zero</v>
      </c>
      <c r="AG42" s="324"/>
      <c r="AH42" s="331" t="str">
        <f>IF(Table_6b!C48=0,"zero",RIGHT(Table_6b!C48,1))</f>
        <v>zero</v>
      </c>
      <c r="AI42" s="384" t="str">
        <f>IF(Table_7!C48=0,"zero",RIGHT(Table_7!C48,1))</f>
        <v>zero</v>
      </c>
      <c r="AJ42" s="385" t="str">
        <f>IF(Table_7!D48=0,"zero",RIGHT(Table_7!D48,1))</f>
        <v>zero</v>
      </c>
      <c r="AK42" s="385"/>
      <c r="AL42" s="385" t="str">
        <f>IF(Table_7!F48=0,"zero",RIGHT(Table_7!F48,1))</f>
        <v>zero</v>
      </c>
      <c r="AM42" s="385" t="str">
        <f>IF(Table_7!G48=0,"zero",RIGHT(Table_7!G48,1))</f>
        <v>zero</v>
      </c>
      <c r="AN42" s="386"/>
      <c r="AO42" s="206"/>
      <c r="AP42" s="206"/>
      <c r="AQ42" s="206"/>
      <c r="AR42" s="206"/>
      <c r="AS42" s="206"/>
    </row>
    <row r="43" spans="1:45" x14ac:dyDescent="0.2">
      <c r="B43" s="362"/>
      <c r="C43" s="363"/>
      <c r="D43" s="206"/>
      <c r="E43" s="206"/>
      <c r="F43" s="322" t="str">
        <f>IF(Table_3!D46=0,"zero",RIGHT(Table_3!D46,1))</f>
        <v>zero</v>
      </c>
      <c r="G43" s="323" t="str">
        <f>IF(Table_3!F46=0,"zero",RIGHT(Table_3!F46,1))</f>
        <v>zero</v>
      </c>
      <c r="H43" s="205"/>
      <c r="I43" s="206"/>
      <c r="J43" s="384" t="str">
        <f>IF(Table_5a!C48=0,"zero",RIGHT(Table_5a!C48,1))</f>
        <v>zero</v>
      </c>
      <c r="K43" s="385" t="str">
        <f>IF(Table_5a!D48=0,"zero",RIGHT(Table_5a!D48,1))</f>
        <v>zero</v>
      </c>
      <c r="L43" s="385" t="str">
        <f>IF(Table_5a!E48=0,"zero",RIGHT(Table_5a!E48,1))</f>
        <v>zero</v>
      </c>
      <c r="M43" s="385" t="str">
        <f>IF(Table_5a!F48=0,"zero",RIGHT(Table_5a!F48,1))</f>
        <v>zero</v>
      </c>
      <c r="N43" s="385" t="str">
        <f>IF(Table_5a!G48=0,"zero",RIGHT(Table_5a!G48,1))</f>
        <v>zero</v>
      </c>
      <c r="O43" s="385" t="str">
        <f>IF(Table_5a!H48=0,"zero",RIGHT(Table_5a!H48,1))</f>
        <v>zero</v>
      </c>
      <c r="P43" s="385" t="str">
        <f>IF(Table_5a!I48=0,"zero",RIGHT(Table_5a!I48,1))</f>
        <v>zero</v>
      </c>
      <c r="Q43" s="385" t="str">
        <f>IF(Table_5a!J48=0,"zero",RIGHT(Table_5a!J48,1))</f>
        <v>zero</v>
      </c>
      <c r="R43" s="330" t="str">
        <f>IF(Table_5b!D51=0,"zero",RIGHT(Table_5b!D51,1))</f>
        <v>zero</v>
      </c>
      <c r="S43" s="331" t="str">
        <f>IF(Table_5b!E51=0,"zero",RIGHT(Table_5b!E51,1))</f>
        <v>zero</v>
      </c>
      <c r="T43" s="331" t="str">
        <f>IF(Table_5b!F51=0,"zero",RIGHT(Table_5b!F51,1))</f>
        <v>zero</v>
      </c>
      <c r="U43" s="331" t="str">
        <f>IF(Table_5b!H51=0,"zero",RIGHT(Table_5b!H51,1))</f>
        <v>zero</v>
      </c>
      <c r="V43" s="331" t="str">
        <f>IF(Table_5b!I51=0,"zero",RIGHT(Table_5b!I51,1))</f>
        <v>zero</v>
      </c>
      <c r="W43" s="331" t="str">
        <f>IF(Table_5b!J51=0,"zero",RIGHT(Table_5b!J51,1))</f>
        <v>zero</v>
      </c>
      <c r="X43" s="331" t="str">
        <f>IF(Table_5b!K51=0,"zero",RIGHT(Table_5b!K51,1))</f>
        <v>zero</v>
      </c>
      <c r="Y43" s="331" t="str">
        <f>IF(Table_5b!L51=0,"zero",RIGHT(Table_5b!L51,1))</f>
        <v>zero</v>
      </c>
      <c r="Z43" s="331" t="str">
        <f>IF(Table_5b!M51=0,"zero",RIGHT(Table_5b!M51,1))</f>
        <v>zero</v>
      </c>
      <c r="AA43" s="331" t="str">
        <f>IF(Table_5b!N51=0,"zero",RIGHT(Table_5b!N51,1))</f>
        <v>zero</v>
      </c>
      <c r="AB43" s="331" t="str">
        <f>IF(Table_5b!O51=0,"zero",RIGHT(Table_5b!O51,1))</f>
        <v>zero</v>
      </c>
      <c r="AC43" s="332" t="str">
        <f>IF(Table_5b!P51=0,"zero",RIGHT(Table_5b!P51,1))</f>
        <v>zero</v>
      </c>
      <c r="AD43" s="323"/>
      <c r="AE43" s="323"/>
      <c r="AF43" s="323" t="str">
        <f>IF(Table_6a!F50=0,"zero",RIGHT(Table_6a!F50,1))</f>
        <v>zero</v>
      </c>
      <c r="AG43" s="324"/>
      <c r="AH43" s="331" t="str">
        <f>IF(Table_6b!C49=0,"zero",RIGHT(Table_6b!C49,1))</f>
        <v>zero</v>
      </c>
      <c r="AI43" s="384" t="str">
        <f>IF(Table_7!C49=0,"zero",RIGHT(Table_7!C49,1))</f>
        <v>zero</v>
      </c>
      <c r="AJ43" s="385" t="str">
        <f>IF(Table_7!D49=0,"zero",RIGHT(Table_7!D49,1))</f>
        <v>zero</v>
      </c>
      <c r="AK43" s="385"/>
      <c r="AL43" s="385" t="str">
        <f>IF(Table_7!F49=0,"zero",RIGHT(Table_7!F49,1))</f>
        <v>zero</v>
      </c>
      <c r="AM43" s="385" t="str">
        <f>IF(Table_7!G49=0,"zero",RIGHT(Table_7!G49,1))</f>
        <v>zero</v>
      </c>
      <c r="AN43" s="386"/>
      <c r="AO43" s="206"/>
      <c r="AP43" s="206"/>
      <c r="AQ43" s="206"/>
      <c r="AR43" s="206"/>
      <c r="AS43" s="206"/>
    </row>
    <row r="44" spans="1:45" x14ac:dyDescent="0.2">
      <c r="B44" s="322"/>
      <c r="C44" s="324"/>
      <c r="D44" s="206"/>
      <c r="E44" s="206"/>
      <c r="F44" s="322"/>
      <c r="G44" s="323"/>
      <c r="H44" s="205" t="str">
        <f>IF(Table_4!D46=0,"zero",RIGHT(Table_4!D46,1))</f>
        <v>zero</v>
      </c>
      <c r="I44" s="206" t="str">
        <f>IF(Table_4!F46=0,"zero",RIGHT(Table_4!F46,1))</f>
        <v>zero</v>
      </c>
      <c r="J44" s="384" t="str">
        <f>IF(Table_5a!C49=0,"zero",RIGHT(Table_5a!C49,1))</f>
        <v>zero</v>
      </c>
      <c r="K44" s="385" t="str">
        <f>IF(Table_5a!D49=0,"zero",RIGHT(Table_5a!D49,1))</f>
        <v>zero</v>
      </c>
      <c r="L44" s="385" t="str">
        <f>IF(Table_5a!E49=0,"zero",RIGHT(Table_5a!E49,1))</f>
        <v>zero</v>
      </c>
      <c r="M44" s="385" t="str">
        <f>IF(Table_5a!F49=0,"zero",RIGHT(Table_5a!F49,1))</f>
        <v>zero</v>
      </c>
      <c r="N44" s="385" t="str">
        <f>IF(Table_5a!G49=0,"zero",RIGHT(Table_5a!G49,1))</f>
        <v>zero</v>
      </c>
      <c r="O44" s="385" t="str">
        <f>IF(Table_5a!H49=0,"zero",RIGHT(Table_5a!H49,1))</f>
        <v>zero</v>
      </c>
      <c r="P44" s="385" t="str">
        <f>IF(Table_5a!I49=0,"zero",RIGHT(Table_5a!I49,1))</f>
        <v>zero</v>
      </c>
      <c r="Q44" s="385" t="str">
        <f>IF(Table_5a!J49=0,"zero",RIGHT(Table_5a!J49,1))</f>
        <v>zero</v>
      </c>
      <c r="R44" s="330" t="str">
        <f>IF(Table_5b!D52=0,"zero",RIGHT(Table_5b!D52,1))</f>
        <v>zero</v>
      </c>
      <c r="S44" s="331" t="str">
        <f>IF(Table_5b!E52=0,"zero",RIGHT(Table_5b!E52,1))</f>
        <v>zero</v>
      </c>
      <c r="T44" s="331" t="str">
        <f>IF(Table_5b!F52=0,"zero",RIGHT(Table_5b!F52,1))</f>
        <v>zero</v>
      </c>
      <c r="U44" s="331" t="str">
        <f>IF(Table_5b!H52=0,"zero",RIGHT(Table_5b!H52,1))</f>
        <v>zero</v>
      </c>
      <c r="V44" s="331" t="str">
        <f>IF(Table_5b!I52=0,"zero",RIGHT(Table_5b!I52,1))</f>
        <v>zero</v>
      </c>
      <c r="W44" s="331" t="str">
        <f>IF(Table_5b!J52=0,"zero",RIGHT(Table_5b!J52,1))</f>
        <v>zero</v>
      </c>
      <c r="X44" s="331" t="str">
        <f>IF(Table_5b!K52=0,"zero",RIGHT(Table_5b!K52,1))</f>
        <v>zero</v>
      </c>
      <c r="Y44" s="331" t="str">
        <f>IF(Table_5b!L52=0,"zero",RIGHT(Table_5b!L52,1))</f>
        <v>zero</v>
      </c>
      <c r="Z44" s="331" t="str">
        <f>IF(Table_5b!M52=0,"zero",RIGHT(Table_5b!M52,1))</f>
        <v>zero</v>
      </c>
      <c r="AA44" s="331" t="str">
        <f>IF(Table_5b!N52=0,"zero",RIGHT(Table_5b!N52,1))</f>
        <v>zero</v>
      </c>
      <c r="AB44" s="331" t="str">
        <f>IF(Table_5b!O52=0,"zero",RIGHT(Table_5b!O52,1))</f>
        <v>zero</v>
      </c>
      <c r="AC44" s="332" t="str">
        <f>IF(Table_5b!P52=0,"zero",RIGHT(Table_5b!P52,1))</f>
        <v>zero</v>
      </c>
      <c r="AD44" s="323" t="str">
        <f>IF(Table_6a!D51=0,"zero",RIGHT(Table_6a!D51,1))</f>
        <v>zero</v>
      </c>
      <c r="AE44" s="323" t="str">
        <f>IF(Table_6a!E51=0,"zero",RIGHT(Table_6a!E51,1))</f>
        <v>zero</v>
      </c>
      <c r="AF44" s="323" t="str">
        <f>IF(Table_6a!F51=0,"zero",RIGHT(Table_6a!F51,1))</f>
        <v>zero</v>
      </c>
      <c r="AG44" s="324"/>
      <c r="AH44" s="331" t="str">
        <f>IF(Table_6b!C50=0,"zero",RIGHT(Table_6b!C50,1))</f>
        <v>zero</v>
      </c>
      <c r="AI44" s="384" t="str">
        <f>IF(Table_7!C50=0,"zero",RIGHT(Table_7!C50,1))</f>
        <v>zero</v>
      </c>
      <c r="AJ44" s="385" t="str">
        <f>IF(Table_7!D50=0,"zero",RIGHT(Table_7!D50,1))</f>
        <v>zero</v>
      </c>
      <c r="AK44" s="385"/>
      <c r="AL44" s="385" t="str">
        <f>IF(Table_7!F50=0,"zero",RIGHT(Table_7!F50,1))</f>
        <v>zero</v>
      </c>
      <c r="AM44" s="385" t="str">
        <f>IF(Table_7!G50=0,"zero",RIGHT(Table_7!G50,1))</f>
        <v>zero</v>
      </c>
      <c r="AN44" s="386"/>
      <c r="AO44" s="206"/>
      <c r="AP44" s="206"/>
      <c r="AQ44" s="206"/>
      <c r="AR44" s="206"/>
      <c r="AS44" s="206"/>
    </row>
    <row r="45" spans="1:45" x14ac:dyDescent="0.2">
      <c r="B45" s="364"/>
      <c r="C45" s="365"/>
      <c r="D45" s="206"/>
      <c r="E45" s="206"/>
      <c r="F45" s="322"/>
      <c r="G45" s="323"/>
      <c r="H45" s="205"/>
      <c r="I45" s="206"/>
      <c r="J45" s="384" t="str">
        <f>IF(Table_5a!C50=0,"zero",RIGHT(Table_5a!C50,1))</f>
        <v>zero</v>
      </c>
      <c r="K45" s="385" t="str">
        <f>IF(Table_5a!D50=0,"zero",RIGHT(Table_5a!D50,1))</f>
        <v>zero</v>
      </c>
      <c r="L45" s="385" t="str">
        <f>IF(Table_5a!E50=0,"zero",RIGHT(Table_5a!E50,1))</f>
        <v>zero</v>
      </c>
      <c r="M45" s="385" t="str">
        <f>IF(Table_5a!F50=0,"zero",RIGHT(Table_5a!F50,1))</f>
        <v>zero</v>
      </c>
      <c r="N45" s="385" t="str">
        <f>IF(Table_5a!G50=0,"zero",RIGHT(Table_5a!G50,1))</f>
        <v>zero</v>
      </c>
      <c r="O45" s="385" t="str">
        <f>IF(Table_5a!H50=0,"zero",RIGHT(Table_5a!H50,1))</f>
        <v>zero</v>
      </c>
      <c r="P45" s="385" t="str">
        <f>IF(Table_5a!I50=0,"zero",RIGHT(Table_5a!I50,1))</f>
        <v>zero</v>
      </c>
      <c r="Q45" s="385" t="str">
        <f>IF(Table_5a!J50=0,"zero",RIGHT(Table_5a!J50,1))</f>
        <v>zero</v>
      </c>
      <c r="R45" s="330" t="str">
        <f>IF(Table_5b!D53=0,"zero",RIGHT(Table_5b!D53,1))</f>
        <v>zero</v>
      </c>
      <c r="S45" s="331" t="str">
        <f>IF(Table_5b!E53=0,"zero",RIGHT(Table_5b!E53,1))</f>
        <v>zero</v>
      </c>
      <c r="T45" s="331" t="str">
        <f>IF(Table_5b!F53=0,"zero",RIGHT(Table_5b!F53,1))</f>
        <v>zero</v>
      </c>
      <c r="U45" s="331" t="str">
        <f>IF(Table_5b!H53=0,"zero",RIGHT(Table_5b!H53,1))</f>
        <v>zero</v>
      </c>
      <c r="V45" s="331" t="str">
        <f>IF(Table_5b!I53=0,"zero",RIGHT(Table_5b!I53,1))</f>
        <v>zero</v>
      </c>
      <c r="W45" s="331" t="str">
        <f>IF(Table_5b!J53=0,"zero",RIGHT(Table_5b!J53,1))</f>
        <v>zero</v>
      </c>
      <c r="X45" s="331" t="str">
        <f>IF(Table_5b!K53=0,"zero",RIGHT(Table_5b!K53,1))</f>
        <v>zero</v>
      </c>
      <c r="Y45" s="331" t="str">
        <f>IF(Table_5b!L53=0,"zero",RIGHT(Table_5b!L53,1))</f>
        <v>zero</v>
      </c>
      <c r="Z45" s="331" t="str">
        <f>IF(Table_5b!M53=0,"zero",RIGHT(Table_5b!M53,1))</f>
        <v>zero</v>
      </c>
      <c r="AA45" s="331" t="str">
        <f>IF(Table_5b!N53=0,"zero",RIGHT(Table_5b!N53,1))</f>
        <v>zero</v>
      </c>
      <c r="AB45" s="331" t="str">
        <f>IF(Table_5b!O53=0,"zero",RIGHT(Table_5b!O53,1))</f>
        <v>zero</v>
      </c>
      <c r="AC45" s="332" t="str">
        <f>IF(Table_5b!P53=0,"zero",RIGHT(Table_5b!P53,1))</f>
        <v>zero</v>
      </c>
      <c r="AD45" s="323" t="str">
        <f>IF(Table_6a!D52=0,"zero",RIGHT(Table_6a!D52,1))</f>
        <v>zero</v>
      </c>
      <c r="AE45" s="323" t="str">
        <f>IF(Table_6a!E52=0,"zero",RIGHT(Table_6a!E52,1))</f>
        <v>zero</v>
      </c>
      <c r="AF45" s="323" t="str">
        <f>IF(Table_6a!F52=0,"zero",RIGHT(Table_6a!F52,1))</f>
        <v>zero</v>
      </c>
      <c r="AG45" s="324"/>
      <c r="AH45" s="331" t="str">
        <f>IF(Table_6b!C51=0,"zero",RIGHT(Table_6b!C51,1))</f>
        <v>zero</v>
      </c>
      <c r="AI45" s="384" t="str">
        <f>IF(Table_7!C51=0,"zero",RIGHT(Table_7!C51,1))</f>
        <v>zero</v>
      </c>
      <c r="AJ45" s="385" t="str">
        <f>IF(Table_7!D51=0,"zero",RIGHT(Table_7!D51,1))</f>
        <v>zero</v>
      </c>
      <c r="AK45" s="385"/>
      <c r="AL45" s="385" t="str">
        <f>IF(Table_7!F51=0,"zero",RIGHT(Table_7!F51,1))</f>
        <v>zero</v>
      </c>
      <c r="AM45" s="385" t="str">
        <f>IF(Table_7!G51=0,"zero",RIGHT(Table_7!G51,1))</f>
        <v>zero</v>
      </c>
      <c r="AN45" s="386"/>
      <c r="AO45" s="206"/>
      <c r="AP45" s="206"/>
      <c r="AQ45" s="206"/>
      <c r="AR45" s="206"/>
      <c r="AS45" s="206"/>
    </row>
    <row r="46" spans="1:45" x14ac:dyDescent="0.2">
      <c r="A46" s="312"/>
      <c r="B46" s="206"/>
      <c r="C46" s="206"/>
      <c r="D46" s="206"/>
      <c r="E46" s="206"/>
      <c r="F46" s="322" t="str">
        <f>IF(Table_3!D49=0,"zero",RIGHT(Table_3!D49,1))</f>
        <v>zero</v>
      </c>
      <c r="G46" s="323" t="str">
        <f>IF(Table_3!F49=0,"zero",RIGHT(Table_3!F49,1))</f>
        <v>zero</v>
      </c>
      <c r="H46" s="205"/>
      <c r="I46" s="206"/>
      <c r="J46" s="384" t="str">
        <f>IF(Table_5a!C51=0,"zero",RIGHT(Table_5a!C51,1))</f>
        <v>zero</v>
      </c>
      <c r="K46" s="385" t="str">
        <f>IF(Table_5a!D51=0,"zero",RIGHT(Table_5a!D51,1))</f>
        <v>zero</v>
      </c>
      <c r="L46" s="385" t="str">
        <f>IF(Table_5a!E51=0,"zero",RIGHT(Table_5a!E51,1))</f>
        <v>zero</v>
      </c>
      <c r="M46" s="385" t="str">
        <f>IF(Table_5a!F51=0,"zero",RIGHT(Table_5a!F51,1))</f>
        <v>zero</v>
      </c>
      <c r="N46" s="385" t="str">
        <f>IF(Table_5a!G51=0,"zero",RIGHT(Table_5a!G51,1))</f>
        <v>zero</v>
      </c>
      <c r="O46" s="385" t="str">
        <f>IF(Table_5a!H51=0,"zero",RIGHT(Table_5a!H51,1))</f>
        <v>zero</v>
      </c>
      <c r="P46" s="385" t="str">
        <f>IF(Table_5a!I51=0,"zero",RIGHT(Table_5a!I51,1))</f>
        <v>zero</v>
      </c>
      <c r="Q46" s="385" t="str">
        <f>IF(Table_5a!J51=0,"zero",RIGHT(Table_5a!J51,1))</f>
        <v>zero</v>
      </c>
      <c r="R46" s="330" t="str">
        <f>IF(Table_5b!D54=0,"zero",RIGHT(Table_5b!D54,1))</f>
        <v>zero</v>
      </c>
      <c r="S46" s="331" t="str">
        <f>IF(Table_5b!E54=0,"zero",RIGHT(Table_5b!E54,1))</f>
        <v>zero</v>
      </c>
      <c r="T46" s="331" t="str">
        <f>IF(Table_5b!F54=0,"zero",RIGHT(Table_5b!F54,1))</f>
        <v>zero</v>
      </c>
      <c r="U46" s="331" t="str">
        <f>IF(Table_5b!H54=0,"zero",RIGHT(Table_5b!H54,1))</f>
        <v>zero</v>
      </c>
      <c r="V46" s="331" t="str">
        <f>IF(Table_5b!I54=0,"zero",RIGHT(Table_5b!I54,1))</f>
        <v>zero</v>
      </c>
      <c r="W46" s="331" t="str">
        <f>IF(Table_5b!J54=0,"zero",RIGHT(Table_5b!J54,1))</f>
        <v>zero</v>
      </c>
      <c r="X46" s="331" t="str">
        <f>IF(Table_5b!K54=0,"zero",RIGHT(Table_5b!K54,1))</f>
        <v>zero</v>
      </c>
      <c r="Y46" s="331" t="str">
        <f>IF(Table_5b!L54=0,"zero",RIGHT(Table_5b!L54,1))</f>
        <v>zero</v>
      </c>
      <c r="Z46" s="331" t="str">
        <f>IF(Table_5b!M54=0,"zero",RIGHT(Table_5b!M54,1))</f>
        <v>zero</v>
      </c>
      <c r="AA46" s="331" t="str">
        <f>IF(Table_5b!N54=0,"zero",RIGHT(Table_5b!N54,1))</f>
        <v>zero</v>
      </c>
      <c r="AB46" s="331" t="str">
        <f>IF(Table_5b!O54=0,"zero",RIGHT(Table_5b!O54,1))</f>
        <v>zero</v>
      </c>
      <c r="AC46" s="332" t="str">
        <f>IF(Table_5b!P54=0,"zero",RIGHT(Table_5b!P54,1))</f>
        <v>zero</v>
      </c>
      <c r="AD46" s="323" t="str">
        <f>IF(Table_6a!D53=0,"zero",RIGHT(Table_6a!D53,1))</f>
        <v>zero</v>
      </c>
      <c r="AE46" s="323" t="str">
        <f>IF(Table_6a!E53=0,"zero",RIGHT(Table_6a!E53,1))</f>
        <v>zero</v>
      </c>
      <c r="AF46" s="323" t="str">
        <f>IF(Table_6a!F53=0,"zero",RIGHT(Table_6a!F53,1))</f>
        <v>zero</v>
      </c>
      <c r="AG46" s="324"/>
      <c r="AH46" s="331" t="str">
        <f>IF(Table_6b!C52=0,"zero",RIGHT(Table_6b!C52,1))</f>
        <v>zero</v>
      </c>
      <c r="AI46" s="384" t="str">
        <f>IF(Table_7!C52=0,"zero",RIGHT(Table_7!C52,1))</f>
        <v>zero</v>
      </c>
      <c r="AJ46" s="385" t="str">
        <f>IF(Table_7!D52=0,"zero",RIGHT(Table_7!D52,1))</f>
        <v>zero</v>
      </c>
      <c r="AK46" s="385"/>
      <c r="AL46" s="385" t="str">
        <f>IF(Table_7!F52=0,"zero",RIGHT(Table_7!F52,1))</f>
        <v>zero</v>
      </c>
      <c r="AM46" s="385" t="str">
        <f>IF(Table_7!G52=0,"zero",RIGHT(Table_7!G52,1))</f>
        <v>zero</v>
      </c>
      <c r="AN46" s="386"/>
      <c r="AO46" s="206"/>
      <c r="AP46" s="206"/>
      <c r="AQ46" s="206"/>
      <c r="AR46" s="206"/>
      <c r="AS46" s="206"/>
    </row>
    <row r="47" spans="1:45" x14ac:dyDescent="0.2">
      <c r="A47" s="312"/>
      <c r="B47" s="206"/>
      <c r="C47" s="206"/>
      <c r="D47" s="206"/>
      <c r="E47" s="206"/>
      <c r="F47" s="322" t="str">
        <f>IF(Table_3!D50=0,"zero",RIGHT(Table_3!D50,1))</f>
        <v>zero</v>
      </c>
      <c r="G47" s="323" t="str">
        <f>IF(Table_3!F50=0,"zero",RIGHT(Table_3!F50,1))</f>
        <v>zero</v>
      </c>
      <c r="H47" s="205"/>
      <c r="I47" s="206"/>
      <c r="J47" s="384"/>
      <c r="K47" s="385"/>
      <c r="L47" s="385"/>
      <c r="M47" s="385"/>
      <c r="N47" s="385"/>
      <c r="O47" s="385"/>
      <c r="P47" s="385"/>
      <c r="Q47" s="385"/>
      <c r="R47" s="330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2"/>
      <c r="AD47" s="323" t="str">
        <f>IF(Table_6a!D54=0,"zero",RIGHT(Table_6a!D54,1))</f>
        <v>zero</v>
      </c>
      <c r="AE47" s="323" t="str">
        <f>IF(Table_6a!E54=0,"zero",RIGHT(Table_6a!E54,1))</f>
        <v>zero</v>
      </c>
      <c r="AF47" s="323" t="str">
        <f>IF(Table_6a!F54=0,"zero",RIGHT(Table_6a!F54,1))</f>
        <v>zero</v>
      </c>
      <c r="AG47" s="324"/>
      <c r="AH47" s="331" t="str">
        <f>IF(Table_6b!C53=0,"zero",RIGHT(Table_6b!C53,1))</f>
        <v>zero</v>
      </c>
      <c r="AI47" s="384"/>
      <c r="AJ47" s="385"/>
      <c r="AK47" s="385"/>
      <c r="AL47" s="385"/>
      <c r="AM47" s="385"/>
      <c r="AN47" s="386"/>
      <c r="AO47" s="206"/>
      <c r="AP47" s="206"/>
      <c r="AQ47" s="206"/>
      <c r="AR47" s="206"/>
      <c r="AS47" s="206"/>
    </row>
    <row r="48" spans="1:45" x14ac:dyDescent="0.2">
      <c r="A48" s="312"/>
      <c r="B48" s="206"/>
      <c r="C48" s="206"/>
      <c r="D48" s="206"/>
      <c r="E48" s="206"/>
      <c r="F48" s="322"/>
      <c r="G48" s="323"/>
      <c r="H48" s="205" t="str">
        <f>IF(Table_4!D50=0,"zero",RIGHT(Table_4!D50,1))</f>
        <v>zero</v>
      </c>
      <c r="I48" s="206" t="str">
        <f>IF(Table_4!F50=0,"zero",RIGHT(Table_4!F50,1))</f>
        <v>zero</v>
      </c>
      <c r="J48" s="384"/>
      <c r="K48" s="385"/>
      <c r="L48" s="385"/>
      <c r="M48" s="385"/>
      <c r="N48" s="385"/>
      <c r="O48" s="385"/>
      <c r="P48" s="385"/>
      <c r="Q48" s="385"/>
      <c r="R48" s="330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2"/>
      <c r="AD48" s="323" t="str">
        <f>IF(Table_6a!D55=0,"zero",RIGHT(Table_6a!D55,1))</f>
        <v>zero</v>
      </c>
      <c r="AE48" s="323" t="str">
        <f>IF(Table_6a!E55=0,"zero",RIGHT(Table_6a!E55,1))</f>
        <v>zero</v>
      </c>
      <c r="AF48" s="323" t="str">
        <f>IF(Table_6a!F55=0,"zero",RIGHT(Table_6a!F55,1))</f>
        <v>zero</v>
      </c>
      <c r="AG48" s="324"/>
      <c r="AH48" s="331"/>
      <c r="AI48" s="384"/>
      <c r="AJ48" s="385"/>
      <c r="AK48" s="385"/>
      <c r="AL48" s="385"/>
      <c r="AM48" s="385"/>
      <c r="AN48" s="386"/>
      <c r="AO48" s="206"/>
      <c r="AP48" s="206"/>
      <c r="AQ48" s="206"/>
      <c r="AR48" s="206"/>
      <c r="AS48" s="206"/>
    </row>
    <row r="49" spans="1:45" x14ac:dyDescent="0.2">
      <c r="A49" s="312"/>
      <c r="B49" s="206"/>
      <c r="C49" s="206"/>
      <c r="D49" s="206"/>
      <c r="E49" s="206"/>
      <c r="F49" s="322"/>
      <c r="G49" s="323"/>
      <c r="H49" s="205"/>
      <c r="I49" s="206"/>
      <c r="J49" s="384" t="str">
        <f>IF(Table_5a!C54=0,"zero",RIGHT(Table_5a!C54,1))</f>
        <v>zero</v>
      </c>
      <c r="K49" s="385" t="str">
        <f>IF(Table_5a!D54=0,"zero",RIGHT(Table_5a!D54,1))</f>
        <v>zero</v>
      </c>
      <c r="L49" s="385" t="str">
        <f>IF(Table_5a!E54=0,"zero",RIGHT(Table_5a!E54,1))</f>
        <v>zero</v>
      </c>
      <c r="M49" s="385" t="str">
        <f>IF(Table_5a!F54=0,"zero",RIGHT(Table_5a!F54,1))</f>
        <v>zero</v>
      </c>
      <c r="N49" s="385" t="str">
        <f>IF(Table_5a!G54=0,"zero",RIGHT(Table_5a!G54,1))</f>
        <v>zero</v>
      </c>
      <c r="O49" s="385" t="str">
        <f>IF(Table_5a!H54=0,"zero",RIGHT(Table_5a!H54,1))</f>
        <v>zero</v>
      </c>
      <c r="P49" s="385" t="str">
        <f>IF(Table_5a!I54=0,"zero",RIGHT(Table_5a!I54,1))</f>
        <v>zero</v>
      </c>
      <c r="Q49" s="385" t="str">
        <f>IF(Table_5a!J54=0,"zero",RIGHT(Table_5a!J54,1))</f>
        <v>zero</v>
      </c>
      <c r="R49" s="330" t="str">
        <f>IF(Table_5b!D57=0,"zero",RIGHT(Table_5b!D57,1))</f>
        <v>zero</v>
      </c>
      <c r="S49" s="331" t="str">
        <f>IF(Table_5b!E57=0,"zero",RIGHT(Table_5b!E57,1))</f>
        <v>zero</v>
      </c>
      <c r="T49" s="331" t="str">
        <f>IF(Table_5b!F57=0,"zero",RIGHT(Table_5b!F57,1))</f>
        <v>zero</v>
      </c>
      <c r="U49" s="331" t="str">
        <f>IF(Table_5b!H57=0,"zero",RIGHT(Table_5b!H57,1))</f>
        <v>zero</v>
      </c>
      <c r="V49" s="331" t="str">
        <f>IF(Table_5b!I57=0,"zero",RIGHT(Table_5b!I57,1))</f>
        <v>zero</v>
      </c>
      <c r="W49" s="331" t="str">
        <f>IF(Table_5b!J57=0,"zero",RIGHT(Table_5b!J57,1))</f>
        <v>zero</v>
      </c>
      <c r="X49" s="331" t="str">
        <f>IF(Table_5b!K57=0,"zero",RIGHT(Table_5b!K57,1))</f>
        <v>zero</v>
      </c>
      <c r="Y49" s="331" t="str">
        <f>IF(Table_5b!L57=0,"zero",RIGHT(Table_5b!L57,1))</f>
        <v>zero</v>
      </c>
      <c r="Z49" s="331" t="str">
        <f>IF(Table_5b!M57=0,"zero",RIGHT(Table_5b!M57,1))</f>
        <v>zero</v>
      </c>
      <c r="AA49" s="331" t="str">
        <f>IF(Table_5b!N57=0,"zero",RIGHT(Table_5b!N57,1))</f>
        <v>zero</v>
      </c>
      <c r="AB49" s="331" t="str">
        <f>IF(Table_5b!O57=0,"zero",RIGHT(Table_5b!O57,1))</f>
        <v>zero</v>
      </c>
      <c r="AC49" s="332" t="str">
        <f>IF(Table_5b!P57=0,"zero",RIGHT(Table_5b!P57,1))</f>
        <v>zero</v>
      </c>
      <c r="AD49" s="323" t="str">
        <f>IF(Table_6a!D56=0,"zero",RIGHT(Table_6a!D56,1))</f>
        <v>zero</v>
      </c>
      <c r="AE49" s="323" t="str">
        <f>IF(Table_6a!E56=0,"zero",RIGHT(Table_6a!E56,1))</f>
        <v>zero</v>
      </c>
      <c r="AF49" s="323" t="str">
        <f>IF(Table_6a!F56=0,"zero",RIGHT(Table_6a!F56,1))</f>
        <v>zero</v>
      </c>
      <c r="AG49" s="324"/>
      <c r="AH49" s="331"/>
      <c r="AI49" s="384" t="str">
        <f>IF(Table_7!C55=0,"zero",RIGHT(Table_7!C55,1))</f>
        <v>zero</v>
      </c>
      <c r="AJ49" s="385" t="str">
        <f>IF(Table_7!D55=0,"zero",RIGHT(Table_7!D55,1))</f>
        <v>zero</v>
      </c>
      <c r="AK49" s="385"/>
      <c r="AL49" s="385" t="str">
        <f>IF(Table_7!F55=0,"zero",RIGHT(Table_7!F55,1))</f>
        <v>zero</v>
      </c>
      <c r="AM49" s="385" t="str">
        <f>IF(Table_7!G55=0,"zero",RIGHT(Table_7!G55,1))</f>
        <v>zero</v>
      </c>
      <c r="AN49" s="386"/>
      <c r="AO49" s="206"/>
      <c r="AP49" s="206"/>
      <c r="AQ49" s="206"/>
      <c r="AR49" s="206"/>
      <c r="AS49" s="206"/>
    </row>
    <row r="50" spans="1:45" x14ac:dyDescent="0.2">
      <c r="A50" s="312"/>
      <c r="B50" s="206"/>
      <c r="C50" s="206"/>
      <c r="D50" s="206"/>
      <c r="E50" s="206"/>
      <c r="F50" s="322"/>
      <c r="G50" s="323"/>
      <c r="H50" s="207"/>
      <c r="I50" s="208"/>
      <c r="J50" s="384"/>
      <c r="K50" s="385"/>
      <c r="L50" s="385"/>
      <c r="M50" s="385"/>
      <c r="N50" s="385"/>
      <c r="O50" s="385"/>
      <c r="P50" s="385"/>
      <c r="Q50" s="385"/>
      <c r="R50" s="330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2"/>
      <c r="AD50" s="323" t="str">
        <f>IF(Table_6a!D57=0,"zero",RIGHT(Table_6a!D57,1))</f>
        <v>zero</v>
      </c>
      <c r="AE50" s="323" t="str">
        <f>IF(Table_6a!E57=0,"zero",RIGHT(Table_6a!E57,1))</f>
        <v>zero</v>
      </c>
      <c r="AF50" s="323" t="str">
        <f>IF(Table_6a!F57=0,"zero",RIGHT(Table_6a!F57,1))</f>
        <v>zero</v>
      </c>
      <c r="AG50" s="324"/>
      <c r="AH50" s="331" t="str">
        <f>IF(Table_6b!C56=0,"zero",RIGHT(Table_6b!C56,1))</f>
        <v>zero</v>
      </c>
      <c r="AI50" s="384"/>
      <c r="AJ50" s="385"/>
      <c r="AK50" s="385"/>
      <c r="AL50" s="385"/>
      <c r="AM50" s="385"/>
      <c r="AN50" s="386"/>
      <c r="AO50" s="206"/>
      <c r="AP50" s="206"/>
      <c r="AQ50" s="206"/>
      <c r="AR50" s="206"/>
      <c r="AS50" s="206"/>
    </row>
    <row r="51" spans="1:45" x14ac:dyDescent="0.2">
      <c r="A51" s="312"/>
      <c r="B51" s="206"/>
      <c r="C51" s="206"/>
      <c r="D51" s="206"/>
      <c r="E51" s="206"/>
      <c r="F51" s="322" t="str">
        <f>IF(Table_3!D54=0,"zero",RIGHT(Table_3!D54,1))</f>
        <v>zero</v>
      </c>
      <c r="G51" s="324" t="str">
        <f>IF(Table_3!F54=0,"zero",RIGHT(Table_3!F54,1))</f>
        <v>zero</v>
      </c>
      <c r="H51" s="206"/>
      <c r="I51" s="206"/>
      <c r="J51" s="384"/>
      <c r="K51" s="385"/>
      <c r="L51" s="385"/>
      <c r="M51" s="385"/>
      <c r="N51" s="385"/>
      <c r="O51" s="385"/>
      <c r="P51" s="385"/>
      <c r="Q51" s="385"/>
      <c r="R51" s="330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2"/>
      <c r="AD51" s="323"/>
      <c r="AE51" s="323"/>
      <c r="AF51" s="323"/>
      <c r="AG51" s="324"/>
      <c r="AH51" s="331"/>
      <c r="AI51" s="384"/>
      <c r="AJ51" s="385"/>
      <c r="AK51" s="385"/>
      <c r="AL51" s="385"/>
      <c r="AM51" s="385"/>
      <c r="AN51" s="386"/>
      <c r="AO51" s="206"/>
      <c r="AP51" s="206"/>
      <c r="AQ51" s="206"/>
      <c r="AR51" s="206"/>
      <c r="AS51" s="206"/>
    </row>
    <row r="52" spans="1:45" x14ac:dyDescent="0.2">
      <c r="A52" s="312"/>
      <c r="B52" s="206"/>
      <c r="C52" s="206"/>
      <c r="D52" s="206"/>
      <c r="E52" s="206"/>
      <c r="F52" s="322" t="str">
        <f>IF(Table_3!D55=0,"zero",RIGHT(Table_3!D55,1))</f>
        <v>zero</v>
      </c>
      <c r="G52" s="324" t="str">
        <f>IF(Table_3!F55=0,"zero",RIGHT(Table_3!F55,1))</f>
        <v>zero</v>
      </c>
      <c r="H52" s="206"/>
      <c r="I52" s="206"/>
      <c r="J52" s="384" t="str">
        <f>IF(Table_5a!C57=0,"zero",RIGHT(Table_5a!C57,1))</f>
        <v>zero</v>
      </c>
      <c r="K52" s="385" t="str">
        <f>IF(Table_5a!D57=0,"zero",RIGHT(Table_5a!D57,1))</f>
        <v>zero</v>
      </c>
      <c r="L52" s="385" t="str">
        <f>IF(Table_5a!E57=0,"zero",RIGHT(Table_5a!E57,1))</f>
        <v>zero</v>
      </c>
      <c r="M52" s="385" t="str">
        <f>IF(Table_5a!F57=0,"zero",RIGHT(Table_5a!F57,1))</f>
        <v>zero</v>
      </c>
      <c r="N52" s="385" t="str">
        <f>IF(Table_5a!G57=0,"zero",RIGHT(Table_5a!G57,1))</f>
        <v>zero</v>
      </c>
      <c r="O52" s="385" t="str">
        <f>IF(Table_5a!H57=0,"zero",RIGHT(Table_5a!H57,1))</f>
        <v>zero</v>
      </c>
      <c r="P52" s="385" t="str">
        <f>IF(Table_5a!I57=0,"zero",RIGHT(Table_5a!I57,1))</f>
        <v>zero</v>
      </c>
      <c r="Q52" s="385" t="str">
        <f>IF(Table_5a!J57=0,"zero",RIGHT(Table_5a!J57,1))</f>
        <v>zero</v>
      </c>
      <c r="R52" s="330" t="str">
        <f>IF(Table_5b!D60=0,"zero",RIGHT(Table_5b!D60,1))</f>
        <v>zero</v>
      </c>
      <c r="S52" s="331" t="str">
        <f>IF(Table_5b!E60=0,"zero",RIGHT(Table_5b!E60,1))</f>
        <v>zero</v>
      </c>
      <c r="T52" s="331" t="str">
        <f>IF(Table_5b!F60=0,"zero",RIGHT(Table_5b!F60,1))</f>
        <v>zero</v>
      </c>
      <c r="U52" s="331" t="str">
        <f>IF(Table_5b!H60=0,"zero",RIGHT(Table_5b!H60,1))</f>
        <v>zero</v>
      </c>
      <c r="V52" s="331" t="str">
        <f>IF(Table_5b!I60=0,"zero",RIGHT(Table_5b!I60,1))</f>
        <v>zero</v>
      </c>
      <c r="W52" s="331" t="str">
        <f>IF(Table_5b!J60=0,"zero",RIGHT(Table_5b!J60,1))</f>
        <v>zero</v>
      </c>
      <c r="X52" s="331" t="str">
        <f>IF(Table_5b!K60=0,"zero",RIGHT(Table_5b!K60,1))</f>
        <v>zero</v>
      </c>
      <c r="Y52" s="331" t="str">
        <f>IF(Table_5b!L60=0,"zero",RIGHT(Table_5b!L60,1))</f>
        <v>zero</v>
      </c>
      <c r="Z52" s="331" t="str">
        <f>IF(Table_5b!M60=0,"zero",RIGHT(Table_5b!M60,1))</f>
        <v>zero</v>
      </c>
      <c r="AA52" s="331" t="str">
        <f>IF(Table_5b!N60=0,"zero",RIGHT(Table_5b!N60,1))</f>
        <v>zero</v>
      </c>
      <c r="AB52" s="331" t="str">
        <f>IF(Table_5b!O60=0,"zero",RIGHT(Table_5b!O60,1))</f>
        <v>zero</v>
      </c>
      <c r="AC52" s="332" t="str">
        <f>IF(Table_5b!P60=0,"zero",RIGHT(Table_5b!P60,1))</f>
        <v>zero</v>
      </c>
      <c r="AD52" s="323"/>
      <c r="AE52" s="323"/>
      <c r="AF52" s="323"/>
      <c r="AG52" s="324"/>
      <c r="AH52" s="331"/>
      <c r="AI52" s="384" t="str">
        <f>IF(Table_7!C58=0,"zero",RIGHT(Table_7!C58,1))</f>
        <v>zero</v>
      </c>
      <c r="AJ52" s="385" t="str">
        <f>IF(Table_7!D58=0,"zero",RIGHT(Table_7!D58,1))</f>
        <v>zero</v>
      </c>
      <c r="AK52" s="385"/>
      <c r="AL52" s="385" t="str">
        <f>IF(Table_7!F58=0,"zero",RIGHT(Table_7!F58,1))</f>
        <v>zero</v>
      </c>
      <c r="AM52" s="385" t="str">
        <f>IF(Table_7!G58=0,"zero",RIGHT(Table_7!G58,1))</f>
        <v>zero</v>
      </c>
      <c r="AN52" s="386"/>
      <c r="AO52" s="206"/>
      <c r="AP52" s="206"/>
      <c r="AQ52" s="206"/>
      <c r="AR52" s="206"/>
      <c r="AS52" s="206"/>
    </row>
    <row r="53" spans="1:45" x14ac:dyDescent="0.2">
      <c r="A53" s="312"/>
      <c r="B53" s="206"/>
      <c r="C53" s="206"/>
      <c r="D53" s="206"/>
      <c r="E53" s="206"/>
      <c r="F53" s="322" t="str">
        <f>IF(Table_3!D56=0,"zero",RIGHT(Table_3!D56,1))</f>
        <v>zero</v>
      </c>
      <c r="G53" s="324" t="str">
        <f>IF(Table_3!F56=0,"zero",RIGHT(Table_3!F56,1))</f>
        <v>zero</v>
      </c>
      <c r="H53" s="206"/>
      <c r="I53" s="206"/>
      <c r="J53" s="384" t="str">
        <f>IF(Table_5a!C58=0,"zero",RIGHT(Table_5a!C58,1))</f>
        <v>zero</v>
      </c>
      <c r="K53" s="385" t="str">
        <f>IF(Table_5a!D58=0,"zero",RIGHT(Table_5a!D58,1))</f>
        <v>zero</v>
      </c>
      <c r="L53" s="385" t="str">
        <f>IF(Table_5a!E58=0,"zero",RIGHT(Table_5a!E58,1))</f>
        <v>zero</v>
      </c>
      <c r="M53" s="385" t="str">
        <f>IF(Table_5a!F58=0,"zero",RIGHT(Table_5a!F58,1))</f>
        <v>zero</v>
      </c>
      <c r="N53" s="385" t="str">
        <f>IF(Table_5a!G58=0,"zero",RIGHT(Table_5a!G58,1))</f>
        <v>zero</v>
      </c>
      <c r="O53" s="385" t="str">
        <f>IF(Table_5a!H58=0,"zero",RIGHT(Table_5a!H58,1))</f>
        <v>zero</v>
      </c>
      <c r="P53" s="385" t="str">
        <f>IF(Table_5a!I58=0,"zero",RIGHT(Table_5a!I58,1))</f>
        <v>zero</v>
      </c>
      <c r="Q53" s="385" t="str">
        <f>IF(Table_5a!J58=0,"zero",RIGHT(Table_5a!J58,1))</f>
        <v>zero</v>
      </c>
      <c r="R53" s="330" t="str">
        <f>IF(Table_5b!D61=0,"zero",RIGHT(Table_5b!D61,1))</f>
        <v>zero</v>
      </c>
      <c r="S53" s="331" t="str">
        <f>IF(Table_5b!E61=0,"zero",RIGHT(Table_5b!E61,1))</f>
        <v>zero</v>
      </c>
      <c r="T53" s="331" t="str">
        <f>IF(Table_5b!F61=0,"zero",RIGHT(Table_5b!F61,1))</f>
        <v>zero</v>
      </c>
      <c r="U53" s="331" t="str">
        <f>IF(Table_5b!H61=0,"zero",RIGHT(Table_5b!H61,1))</f>
        <v>zero</v>
      </c>
      <c r="V53" s="331" t="str">
        <f>IF(Table_5b!I61=0,"zero",RIGHT(Table_5b!I61,1))</f>
        <v>zero</v>
      </c>
      <c r="W53" s="331" t="str">
        <f>IF(Table_5b!J61=0,"zero",RIGHT(Table_5b!J61,1))</f>
        <v>zero</v>
      </c>
      <c r="X53" s="331" t="str">
        <f>IF(Table_5b!K61=0,"zero",RIGHT(Table_5b!K61,1))</f>
        <v>zero</v>
      </c>
      <c r="Y53" s="331" t="str">
        <f>IF(Table_5b!L61=0,"zero",RIGHT(Table_5b!L61,1))</f>
        <v>zero</v>
      </c>
      <c r="Z53" s="331" t="str">
        <f>IF(Table_5b!M61=0,"zero",RIGHT(Table_5b!M61,1))</f>
        <v>zero</v>
      </c>
      <c r="AA53" s="331" t="str">
        <f>IF(Table_5b!N61=0,"zero",RIGHT(Table_5b!N61,1))</f>
        <v>zero</v>
      </c>
      <c r="AB53" s="331" t="str">
        <f>IF(Table_5b!O61=0,"zero",RIGHT(Table_5b!O61,1))</f>
        <v>zero</v>
      </c>
      <c r="AC53" s="332" t="str">
        <f>IF(Table_5b!P61=0,"zero",RIGHT(Table_5b!P61,1))</f>
        <v>zero</v>
      </c>
      <c r="AD53" s="323"/>
      <c r="AE53" s="323"/>
      <c r="AF53" s="323"/>
      <c r="AG53" s="324" t="str">
        <f>IF(Table_6a!G60=0,"zero",RIGHT(Table_6a!G60,1))</f>
        <v>zero</v>
      </c>
      <c r="AH53" s="331"/>
      <c r="AI53" s="384"/>
      <c r="AJ53" s="385"/>
      <c r="AK53" s="385"/>
      <c r="AL53" s="385"/>
      <c r="AM53" s="385"/>
      <c r="AN53" s="386"/>
      <c r="AO53" s="206"/>
      <c r="AP53" s="206"/>
      <c r="AQ53" s="206"/>
      <c r="AR53" s="206"/>
      <c r="AS53" s="206"/>
    </row>
    <row r="54" spans="1:45" x14ac:dyDescent="0.2">
      <c r="A54" s="312"/>
      <c r="B54" s="206"/>
      <c r="C54" s="206"/>
      <c r="D54" s="206"/>
      <c r="E54" s="206"/>
      <c r="F54" s="322" t="str">
        <f>IF(Table_3!D57=0,"zero",RIGHT(Table_3!D57,1))</f>
        <v>zero</v>
      </c>
      <c r="G54" s="324" t="str">
        <f>IF(Table_3!F57=0,"zero",RIGHT(Table_3!F57,1))</f>
        <v>zero</v>
      </c>
      <c r="H54" s="206"/>
      <c r="I54" s="206"/>
      <c r="J54" s="384" t="str">
        <f>IF(Table_5a!C59=0,"zero",RIGHT(Table_5a!C59,1))</f>
        <v>zero</v>
      </c>
      <c r="K54" s="385" t="str">
        <f>IF(Table_5a!D59=0,"zero",RIGHT(Table_5a!D59,1))</f>
        <v>zero</v>
      </c>
      <c r="L54" s="385" t="str">
        <f>IF(Table_5a!E59=0,"zero",RIGHT(Table_5a!E59,1))</f>
        <v>zero</v>
      </c>
      <c r="M54" s="385" t="str">
        <f>IF(Table_5a!F59=0,"zero",RIGHT(Table_5a!F59,1))</f>
        <v>zero</v>
      </c>
      <c r="N54" s="385" t="str">
        <f>IF(Table_5a!G59=0,"zero",RIGHT(Table_5a!G59,1))</f>
        <v>zero</v>
      </c>
      <c r="O54" s="385" t="str">
        <f>IF(Table_5a!H59=0,"zero",RIGHT(Table_5a!H59,1))</f>
        <v>zero</v>
      </c>
      <c r="P54" s="385" t="str">
        <f>IF(Table_5a!I59=0,"zero",RIGHT(Table_5a!I59,1))</f>
        <v>zero</v>
      </c>
      <c r="Q54" s="385" t="str">
        <f>IF(Table_5a!J59=0,"zero",RIGHT(Table_5a!J59,1))</f>
        <v>zero</v>
      </c>
      <c r="R54" s="330" t="str">
        <f>IF(Table_5b!D62=0,"zero",RIGHT(Table_5b!D62,1))</f>
        <v>zero</v>
      </c>
      <c r="S54" s="331" t="str">
        <f>IF(Table_5b!E62=0,"zero",RIGHT(Table_5b!E62,1))</f>
        <v>zero</v>
      </c>
      <c r="T54" s="331" t="str">
        <f>IF(Table_5b!F62=0,"zero",RIGHT(Table_5b!F62,1))</f>
        <v>zero</v>
      </c>
      <c r="U54" s="331" t="str">
        <f>IF(Table_5b!H62=0,"zero",RIGHT(Table_5b!H62,1))</f>
        <v>zero</v>
      </c>
      <c r="V54" s="331" t="str">
        <f>IF(Table_5b!I62=0,"zero",RIGHT(Table_5b!I62,1))</f>
        <v>zero</v>
      </c>
      <c r="W54" s="331" t="str">
        <f>IF(Table_5b!J62=0,"zero",RIGHT(Table_5b!J62,1))</f>
        <v>zero</v>
      </c>
      <c r="X54" s="331" t="str">
        <f>IF(Table_5b!K62=0,"zero",RIGHT(Table_5b!K62,1))</f>
        <v>zero</v>
      </c>
      <c r="Y54" s="331" t="str">
        <f>IF(Table_5b!L62=0,"zero",RIGHT(Table_5b!L62,1))</f>
        <v>zero</v>
      </c>
      <c r="Z54" s="331" t="str">
        <f>IF(Table_5b!M62=0,"zero",RIGHT(Table_5b!M62,1))</f>
        <v>zero</v>
      </c>
      <c r="AA54" s="331" t="str">
        <f>IF(Table_5b!N62=0,"zero",RIGHT(Table_5b!N62,1))</f>
        <v>zero</v>
      </c>
      <c r="AB54" s="331" t="str">
        <f>IF(Table_5b!O62=0,"zero",RIGHT(Table_5b!O62,1))</f>
        <v>zero</v>
      </c>
      <c r="AC54" s="332" t="str">
        <f>IF(Table_5b!P62=0,"zero",RIGHT(Table_5b!P62,1))</f>
        <v>zero</v>
      </c>
      <c r="AD54" s="323"/>
      <c r="AE54" s="323"/>
      <c r="AF54" s="323"/>
      <c r="AG54" s="324"/>
      <c r="AH54" s="331" t="str">
        <f>IF(Table_6b!C60=0,"zero",RIGHT(Table_6b!C60,1))</f>
        <v>zero</v>
      </c>
      <c r="AI54" s="384"/>
      <c r="AJ54" s="385"/>
      <c r="AK54" s="385"/>
      <c r="AL54" s="385" t="str">
        <f>IF(Table_7!F60=0,"zero",RIGHT(Table_7!F60,1))</f>
        <v>zero</v>
      </c>
      <c r="AM54" s="385"/>
      <c r="AN54" s="386"/>
      <c r="AO54" s="206"/>
      <c r="AP54" s="206"/>
      <c r="AQ54" s="206"/>
      <c r="AR54" s="206"/>
      <c r="AS54" s="206"/>
    </row>
    <row r="55" spans="1:45" x14ac:dyDescent="0.2">
      <c r="A55" s="312"/>
      <c r="B55" s="206"/>
      <c r="C55" s="206"/>
      <c r="D55" s="206"/>
      <c r="E55" s="206"/>
      <c r="F55" s="322"/>
      <c r="G55" s="324"/>
      <c r="H55" s="206"/>
      <c r="I55" s="206"/>
      <c r="J55" s="384"/>
      <c r="K55" s="385"/>
      <c r="L55" s="385"/>
      <c r="M55" s="385"/>
      <c r="N55" s="385"/>
      <c r="O55" s="385"/>
      <c r="P55" s="385"/>
      <c r="Q55" s="385"/>
      <c r="R55" s="330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2"/>
      <c r="AD55" s="323"/>
      <c r="AE55" s="323"/>
      <c r="AF55" s="323"/>
      <c r="AG55" s="324"/>
      <c r="AH55" s="331"/>
      <c r="AI55" s="384"/>
      <c r="AJ55" s="385"/>
      <c r="AK55" s="385"/>
      <c r="AL55" s="385" t="str">
        <f>IF(Table_7!F61=0,"zero",RIGHT(Table_7!F61,1))</f>
        <v>zero</v>
      </c>
      <c r="AM55" s="385"/>
      <c r="AN55" s="386"/>
      <c r="AO55" s="206"/>
      <c r="AP55" s="206"/>
      <c r="AQ55" s="206"/>
      <c r="AR55" s="206"/>
      <c r="AS55" s="206"/>
    </row>
    <row r="56" spans="1:45" x14ac:dyDescent="0.2">
      <c r="A56" s="312"/>
      <c r="B56" s="206"/>
      <c r="C56" s="206"/>
      <c r="D56" s="206"/>
      <c r="E56" s="206"/>
      <c r="F56" s="322"/>
      <c r="G56" s="324"/>
      <c r="H56" s="206"/>
      <c r="I56" s="206"/>
      <c r="J56" s="384"/>
      <c r="K56" s="385"/>
      <c r="L56" s="385"/>
      <c r="M56" s="385"/>
      <c r="N56" s="385"/>
      <c r="O56" s="385"/>
      <c r="P56" s="385"/>
      <c r="Q56" s="385"/>
      <c r="R56" s="330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2"/>
      <c r="AD56" s="323"/>
      <c r="AE56" s="323"/>
      <c r="AF56" s="323"/>
      <c r="AG56" s="324" t="str">
        <f>IF(Table_6a!G63=0,"zero",RIGHT(Table_6a!G63,1))</f>
        <v>zero</v>
      </c>
      <c r="AH56" s="334"/>
      <c r="AI56" s="384" t="str">
        <f>IF(Table_7!C62=0,"zero",RIGHT(Table_7!C62,1))</f>
        <v>zero</v>
      </c>
      <c r="AJ56" s="385" t="str">
        <f>IF(Table_7!D62=0,"zero",RIGHT(Table_7!D62,1))</f>
        <v>zero</v>
      </c>
      <c r="AK56" s="385"/>
      <c r="AL56" s="385" t="str">
        <f>IF(Table_7!F62=0,"zero",RIGHT(Table_7!F62,1))</f>
        <v>zero</v>
      </c>
      <c r="AM56" s="385" t="str">
        <f>IF(Table_7!G62=0,"zero",RIGHT(Table_7!G62,1))</f>
        <v>zero</v>
      </c>
      <c r="AN56" s="386"/>
      <c r="AO56" s="206"/>
      <c r="AP56" s="206"/>
      <c r="AQ56" s="206"/>
      <c r="AR56" s="206"/>
      <c r="AS56" s="206"/>
    </row>
    <row r="57" spans="1:45" x14ac:dyDescent="0.2">
      <c r="A57" s="312"/>
      <c r="B57" s="206"/>
      <c r="C57" s="206"/>
      <c r="D57" s="206"/>
      <c r="E57" s="206"/>
      <c r="F57" s="325"/>
      <c r="G57" s="326"/>
      <c r="H57" s="206"/>
      <c r="I57" s="206"/>
      <c r="J57" s="384"/>
      <c r="K57" s="385"/>
      <c r="L57" s="385"/>
      <c r="M57" s="385"/>
      <c r="N57" s="385"/>
      <c r="O57" s="385"/>
      <c r="P57" s="385"/>
      <c r="Q57" s="385"/>
      <c r="R57" s="330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2"/>
      <c r="AD57" s="323"/>
      <c r="AE57" s="323"/>
      <c r="AF57" s="323"/>
      <c r="AG57" s="324" t="str">
        <f>IF(Table_6a!G64=0,"zero",RIGHT(Table_6a!G64,1))</f>
        <v>zero</v>
      </c>
      <c r="AH57" s="206"/>
      <c r="AI57" s="384" t="str">
        <f>IF(Table_7!C63=0,"zero",RIGHT(Table_7!C63,1))</f>
        <v>zero</v>
      </c>
      <c r="AJ57" s="385" t="str">
        <f>IF(Table_7!D63=0,"zero",RIGHT(Table_7!D63,1))</f>
        <v>zero</v>
      </c>
      <c r="AK57" s="385"/>
      <c r="AL57" s="385" t="str">
        <f>IF(Table_7!F63=0,"zero",RIGHT(Table_7!F63,1))</f>
        <v>zero</v>
      </c>
      <c r="AM57" s="385" t="str">
        <f>IF(Table_7!G63=0,"zero",RIGHT(Table_7!G63,1))</f>
        <v>zero</v>
      </c>
      <c r="AN57" s="386"/>
      <c r="AO57" s="206"/>
      <c r="AP57" s="206"/>
      <c r="AQ57" s="206"/>
      <c r="AR57" s="206"/>
      <c r="AS57" s="206"/>
    </row>
    <row r="58" spans="1:45" x14ac:dyDescent="0.2">
      <c r="A58" s="312"/>
      <c r="B58" s="206"/>
      <c r="C58" s="206"/>
      <c r="D58" s="206"/>
      <c r="E58" s="206"/>
      <c r="F58" s="206"/>
      <c r="G58" s="206"/>
      <c r="H58" s="206"/>
      <c r="I58" s="206"/>
      <c r="J58" s="384"/>
      <c r="K58" s="385"/>
      <c r="L58" s="385"/>
      <c r="M58" s="385"/>
      <c r="N58" s="385"/>
      <c r="O58" s="385"/>
      <c r="P58" s="385"/>
      <c r="Q58" s="385"/>
      <c r="R58" s="330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2"/>
      <c r="AD58" s="323"/>
      <c r="AE58" s="323"/>
      <c r="AF58" s="323"/>
      <c r="AG58" s="324"/>
      <c r="AH58" s="206"/>
      <c r="AI58" s="384"/>
      <c r="AJ58" s="385"/>
      <c r="AK58" s="385"/>
      <c r="AL58" s="385"/>
      <c r="AM58" s="385"/>
      <c r="AN58" s="386"/>
      <c r="AO58" s="206"/>
      <c r="AP58" s="206"/>
      <c r="AQ58" s="206"/>
      <c r="AR58" s="206"/>
      <c r="AS58" s="206"/>
    </row>
    <row r="59" spans="1:45" x14ac:dyDescent="0.2">
      <c r="A59" s="312"/>
      <c r="B59" s="206"/>
      <c r="C59" s="206"/>
      <c r="D59" s="206"/>
      <c r="E59" s="206"/>
      <c r="F59" s="206"/>
      <c r="G59" s="206"/>
      <c r="H59" s="206"/>
      <c r="I59" s="206"/>
      <c r="J59" s="384" t="str">
        <f>IF(Table_5a!C64=0,"zero",RIGHT(Table_5a!C64,1))</f>
        <v>zero</v>
      </c>
      <c r="K59" s="385" t="str">
        <f>IF(Table_5a!D64=0,"zero",RIGHT(Table_5a!D64,1))</f>
        <v>zero</v>
      </c>
      <c r="L59" s="385" t="str">
        <f>IF(Table_5a!E64=0,"zero",RIGHT(Table_5a!E64,1))</f>
        <v>zero</v>
      </c>
      <c r="M59" s="385" t="str">
        <f>IF(Table_5a!F64=0,"zero",RIGHT(Table_5a!F64,1))</f>
        <v>zero</v>
      </c>
      <c r="N59" s="385" t="str">
        <f>IF(Table_5a!G64=0,"zero",RIGHT(Table_5a!G64,1))</f>
        <v>zero</v>
      </c>
      <c r="O59" s="385" t="str">
        <f>IF(Table_5a!H64=0,"zero",RIGHT(Table_5a!H64,1))</f>
        <v>zero</v>
      </c>
      <c r="P59" s="385" t="str">
        <f>IF(Table_5a!I64=0,"zero",RIGHT(Table_5a!I64,1))</f>
        <v>zero</v>
      </c>
      <c r="Q59" s="385" t="str">
        <f>IF(Table_5a!J64=0,"zero",RIGHT(Table_5a!J64,1))</f>
        <v>zero</v>
      </c>
      <c r="R59" s="330" t="str">
        <f>IF(Table_5b!D67=0,"zero",RIGHT(Table_5b!D67,1))</f>
        <v>zero</v>
      </c>
      <c r="S59" s="331" t="str">
        <f>IF(Table_5b!E71=0,"zero",RIGHT(Table_5b!E71,1))</f>
        <v>zero</v>
      </c>
      <c r="T59" s="331" t="str">
        <f>IF(Table_5b!F71=0,"zero",RIGHT(Table_5b!F71,1))</f>
        <v>zero</v>
      </c>
      <c r="U59" s="331" t="str">
        <f>IF(Table_5b!H71=0,"zero",RIGHT(Table_5b!H71,1))</f>
        <v>zero</v>
      </c>
      <c r="V59" s="331" t="str">
        <f>IF(Table_5b!I71=0,"zero",RIGHT(Table_5b!I71,1))</f>
        <v>zero</v>
      </c>
      <c r="W59" s="331" t="str">
        <f>IF(Table_5b!J71=0,"zero",RIGHT(Table_5b!J71,1))</f>
        <v>zero</v>
      </c>
      <c r="X59" s="331" t="str">
        <f>IF(Table_5b!K71=0,"zero",RIGHT(Table_5b!K71,1))</f>
        <v>zero</v>
      </c>
      <c r="Y59" s="331" t="str">
        <f>IF(Table_5b!L71=0,"zero",RIGHT(Table_5b!L71,1))</f>
        <v>zero</v>
      </c>
      <c r="Z59" s="331" t="str">
        <f>IF(Table_5b!M71=0,"zero",RIGHT(Table_5b!M71,1))</f>
        <v>zero</v>
      </c>
      <c r="AA59" s="331" t="str">
        <f>IF(Table_5b!N71=0,"zero",RIGHT(Table_5b!N71,1))</f>
        <v>zero</v>
      </c>
      <c r="AB59" s="331" t="str">
        <f>IF(Table_5b!O71=0,"zero",RIGHT(Table_5b!O71,1))</f>
        <v>zero</v>
      </c>
      <c r="AC59" s="332" t="str">
        <f>IF(Table_5b!P71=0,"zero",RIGHT(Table_5b!P71,1))</f>
        <v>zero</v>
      </c>
      <c r="AD59" s="323"/>
      <c r="AE59" s="323"/>
      <c r="AF59" s="323"/>
      <c r="AG59" s="324" t="str">
        <f>IF(Table_6a!G66=0,"zero",RIGHT(Table_6a!G66,1))</f>
        <v>zero</v>
      </c>
      <c r="AH59" s="206"/>
      <c r="AI59" s="384"/>
      <c r="AJ59" s="385"/>
      <c r="AK59" s="385"/>
      <c r="AL59" s="385"/>
      <c r="AM59" s="385"/>
      <c r="AN59" s="386"/>
      <c r="AO59" s="206"/>
      <c r="AP59" s="206"/>
      <c r="AQ59" s="206"/>
      <c r="AR59" s="206"/>
      <c r="AS59" s="206"/>
    </row>
    <row r="60" spans="1:45" x14ac:dyDescent="0.2">
      <c r="A60" s="312"/>
      <c r="B60" s="206"/>
      <c r="C60" s="206"/>
      <c r="D60" s="206"/>
      <c r="E60" s="206"/>
      <c r="F60" s="206"/>
      <c r="G60" s="206"/>
      <c r="H60" s="206"/>
      <c r="I60" s="206"/>
      <c r="J60" s="384"/>
      <c r="K60" s="385"/>
      <c r="L60" s="385"/>
      <c r="M60" s="385"/>
      <c r="N60" s="385"/>
      <c r="O60" s="385"/>
      <c r="P60" s="385"/>
      <c r="Q60" s="385"/>
      <c r="R60" s="330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2"/>
      <c r="AD60" s="323"/>
      <c r="AE60" s="323"/>
      <c r="AF60" s="323"/>
      <c r="AG60" s="324" t="str">
        <f>IF(Table_6a!G67=0,"zero",RIGHT(Table_6a!G67,1))</f>
        <v>zero</v>
      </c>
      <c r="AH60" s="206"/>
      <c r="AI60" s="384"/>
      <c r="AJ60" s="385"/>
      <c r="AK60" s="385"/>
      <c r="AL60" s="385"/>
      <c r="AM60" s="385"/>
      <c r="AN60" s="386"/>
      <c r="AO60" s="206"/>
      <c r="AP60" s="206"/>
      <c r="AQ60" s="206"/>
      <c r="AR60" s="206"/>
      <c r="AS60" s="206"/>
    </row>
    <row r="61" spans="1:45" x14ac:dyDescent="0.2">
      <c r="A61" s="312"/>
      <c r="B61" s="206"/>
      <c r="C61" s="206"/>
      <c r="D61" s="206"/>
      <c r="E61" s="206"/>
      <c r="F61" s="206"/>
      <c r="G61" s="206"/>
      <c r="H61" s="206"/>
      <c r="I61" s="206"/>
      <c r="J61" s="387"/>
      <c r="K61" s="388"/>
      <c r="L61" s="388"/>
      <c r="M61" s="388"/>
      <c r="N61" s="388"/>
      <c r="O61" s="388"/>
      <c r="P61" s="388"/>
      <c r="Q61" s="388"/>
      <c r="R61" s="330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2"/>
      <c r="AD61" s="385"/>
      <c r="AE61" s="385"/>
      <c r="AF61" s="385"/>
      <c r="AG61" s="386"/>
      <c r="AH61" s="206"/>
      <c r="AI61" s="384"/>
      <c r="AJ61" s="385" t="str">
        <f>IF(Table_7!D67=0,"zero",RIGHT(Table_7!D67,1))</f>
        <v>zero</v>
      </c>
      <c r="AK61" s="385"/>
      <c r="AL61" s="385" t="str">
        <f>IF(Table_7!F67=0,"zero",RIGHT(Table_7!F67,1))</f>
        <v>zero</v>
      </c>
      <c r="AM61" s="385"/>
      <c r="AN61" s="386"/>
      <c r="AO61" s="206"/>
      <c r="AP61" s="206"/>
      <c r="AQ61" s="206"/>
      <c r="AR61" s="206"/>
      <c r="AS61" s="206"/>
    </row>
    <row r="62" spans="1:45" x14ac:dyDescent="0.2">
      <c r="A62" s="312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330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2"/>
      <c r="AD62" s="385"/>
      <c r="AE62" s="385"/>
      <c r="AF62" s="385"/>
      <c r="AG62" s="386"/>
      <c r="AH62" s="206"/>
      <c r="AI62" s="384"/>
      <c r="AJ62" s="385" t="str">
        <f>IF(Table_7!D68=0,"zero",RIGHT(Table_7!D68,1))</f>
        <v>zero</v>
      </c>
      <c r="AK62" s="385"/>
      <c r="AL62" s="385" t="str">
        <f>IF(Table_7!F68=0,"zero",RIGHT(Table_7!F68,1))</f>
        <v>zero</v>
      </c>
      <c r="AM62" s="385" t="str">
        <f>IF(Table_7!G68=0,"zero",RIGHT(Table_7!G68,1))</f>
        <v>zero</v>
      </c>
      <c r="AN62" s="386" t="str">
        <f>IF(Table_7!H68=0,"zero",RIGHT(Table_7!H68,1))</f>
        <v>zero</v>
      </c>
      <c r="AO62" s="206"/>
      <c r="AP62" s="206"/>
      <c r="AQ62" s="206"/>
      <c r="AR62" s="206"/>
      <c r="AS62" s="206"/>
    </row>
    <row r="63" spans="1:45" x14ac:dyDescent="0.2">
      <c r="A63" s="312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333" t="str">
        <f>IF(Table_5b!D71=0,"zero",RIGHT(Table_5b!D71,1))</f>
        <v>zero</v>
      </c>
      <c r="S63" s="334" t="str">
        <f>IF(Table_5b!E71=0,"zero",RIGHT(Table_5b!E71,1))</f>
        <v>zero</v>
      </c>
      <c r="T63" s="334" t="str">
        <f>IF(Table_5b!F71=0,"zero",RIGHT(Table_5b!F71,1))</f>
        <v>zero</v>
      </c>
      <c r="U63" s="334" t="str">
        <f>IF(Table_5b!H71=0,"zero",RIGHT(Table_5b!H71,1))</f>
        <v>zero</v>
      </c>
      <c r="V63" s="334" t="str">
        <f>IF(Table_5b!I71=0,"zero",RIGHT(Table_5b!I71,1))</f>
        <v>zero</v>
      </c>
      <c r="W63" s="334" t="str">
        <f>IF(Table_5b!J71=0,"zero",RIGHT(Table_5b!J71,1))</f>
        <v>zero</v>
      </c>
      <c r="X63" s="334" t="str">
        <f>IF(Table_5b!K71=0,"zero",RIGHT(Table_5b!K71,1))</f>
        <v>zero</v>
      </c>
      <c r="Y63" s="334" t="str">
        <f>IF(Table_5b!L71=0,"zero",RIGHT(Table_5b!L71,1))</f>
        <v>zero</v>
      </c>
      <c r="Z63" s="334" t="str">
        <f>IF(Table_5b!M71=0,"zero",RIGHT(Table_5b!M71,1))</f>
        <v>zero</v>
      </c>
      <c r="AA63" s="334" t="str">
        <f>IF(Table_5b!N71=0,"zero",RIGHT(Table_5b!N71,1))</f>
        <v>zero</v>
      </c>
      <c r="AB63" s="334" t="str">
        <f>IF(Table_5b!O71=0,"zero",RIGHT(Table_5b!O71,1))</f>
        <v>zero</v>
      </c>
      <c r="AC63" s="335" t="str">
        <f>IF(Table_5b!P71=0,"zero",RIGHT(Table_5b!P71,1))</f>
        <v>zero</v>
      </c>
      <c r="AD63" s="388"/>
      <c r="AE63" s="388"/>
      <c r="AF63" s="388"/>
      <c r="AG63" s="389"/>
      <c r="AH63" s="206"/>
      <c r="AI63" s="384"/>
      <c r="AJ63" s="385"/>
      <c r="AK63" s="385"/>
      <c r="AL63" s="385"/>
      <c r="AM63" s="385"/>
      <c r="AN63" s="386"/>
      <c r="AO63" s="206"/>
      <c r="AP63" s="206"/>
      <c r="AQ63" s="206"/>
      <c r="AR63" s="206"/>
      <c r="AS63" s="206"/>
    </row>
    <row r="64" spans="1:45" x14ac:dyDescent="0.2">
      <c r="A64" s="312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74"/>
      <c r="AE64" s="206"/>
      <c r="AF64" s="206"/>
      <c r="AG64" s="206"/>
      <c r="AH64" s="206"/>
      <c r="AI64" s="384"/>
      <c r="AJ64" s="385"/>
      <c r="AK64" s="385"/>
      <c r="AL64" s="385"/>
      <c r="AM64" s="385"/>
      <c r="AN64" s="386"/>
      <c r="AO64" s="206"/>
      <c r="AP64" s="206"/>
      <c r="AQ64" s="206"/>
      <c r="AR64" s="206"/>
      <c r="AS64" s="206"/>
    </row>
    <row r="65" spans="2:45" x14ac:dyDescent="0.2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206"/>
      <c r="AE65" s="206"/>
      <c r="AF65" s="206"/>
      <c r="AG65" s="206"/>
      <c r="AH65" s="206"/>
      <c r="AI65" s="384"/>
      <c r="AJ65" s="385" t="str">
        <f>IF(Table_7!D71=0,"zero",RIGHT(Table_7!D71,1))</f>
        <v>zero</v>
      </c>
      <c r="AK65" s="385"/>
      <c r="AL65" s="385" t="str">
        <f>IF(Table_7!F71=0,"zero",RIGHT(Table_7!F71,1))</f>
        <v>zero</v>
      </c>
      <c r="AM65" s="385" t="str">
        <f>IF(Table_7!G71=0,"zero",RIGHT(Table_7!G71,1))</f>
        <v>zero</v>
      </c>
      <c r="AN65" s="386" t="str">
        <f>IF(Table_7!H71=0,"zero",RIGHT(Table_7!H71,1))</f>
        <v>zero</v>
      </c>
      <c r="AO65" s="206"/>
      <c r="AP65" s="206"/>
      <c r="AQ65" s="206"/>
      <c r="AR65" s="206"/>
      <c r="AS65" s="206"/>
    </row>
    <row r="66" spans="2:45" x14ac:dyDescent="0.2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206"/>
      <c r="AE66" s="206"/>
      <c r="AF66" s="206"/>
      <c r="AG66" s="206"/>
      <c r="AH66" s="206"/>
      <c r="AI66" s="384"/>
      <c r="AJ66" s="385"/>
      <c r="AK66" s="385"/>
      <c r="AL66" s="385"/>
      <c r="AM66" s="385"/>
      <c r="AN66" s="386"/>
      <c r="AO66" s="206"/>
      <c r="AP66" s="206"/>
      <c r="AQ66" s="206"/>
      <c r="AR66" s="206"/>
      <c r="AS66" s="206"/>
    </row>
    <row r="67" spans="2:45" x14ac:dyDescent="0.2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206"/>
      <c r="AE67" s="206"/>
      <c r="AF67" s="206"/>
      <c r="AG67" s="206"/>
      <c r="AH67" s="206"/>
      <c r="AI67" s="384"/>
      <c r="AJ67" s="385"/>
      <c r="AK67" s="385"/>
      <c r="AL67" s="385"/>
      <c r="AM67" s="385"/>
      <c r="AN67" s="386"/>
      <c r="AO67" s="206"/>
      <c r="AP67" s="206"/>
      <c r="AQ67" s="206"/>
      <c r="AR67" s="206"/>
      <c r="AS67" s="206"/>
    </row>
    <row r="68" spans="2:45" x14ac:dyDescent="0.2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206"/>
      <c r="AE68" s="206"/>
      <c r="AF68" s="206"/>
      <c r="AG68" s="206"/>
      <c r="AH68" s="206"/>
      <c r="AI68" s="384"/>
      <c r="AJ68" s="385"/>
      <c r="AK68" s="385"/>
      <c r="AL68" s="385"/>
      <c r="AM68" s="385"/>
      <c r="AN68" s="386"/>
      <c r="AO68" s="206"/>
      <c r="AP68" s="206"/>
      <c r="AQ68" s="206"/>
      <c r="AR68" s="206"/>
      <c r="AS68" s="206"/>
    </row>
    <row r="69" spans="2:45" x14ac:dyDescent="0.2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206"/>
      <c r="AE69" s="206"/>
      <c r="AF69" s="206"/>
      <c r="AG69" s="206"/>
      <c r="AH69" s="206"/>
      <c r="AI69" s="384" t="str">
        <f>IF(Table_7!C75=0,"zero",RIGHT(Table_7!C75,1))</f>
        <v>zero</v>
      </c>
      <c r="AJ69" s="385" t="str">
        <f>IF(Table_7!D75=0,"zero",RIGHT(Table_7!D75,1))</f>
        <v>zero</v>
      </c>
      <c r="AK69" s="385"/>
      <c r="AL69" s="385" t="str">
        <f>IF(Table_7!F75=0,"zero",RIGHT(Table_7!F75,1))</f>
        <v>zero</v>
      </c>
      <c r="AM69" s="385" t="str">
        <f>IF(Table_7!G75=0,"zero",RIGHT(Table_7!G75,1))</f>
        <v>zero</v>
      </c>
      <c r="AN69" s="386"/>
      <c r="AO69" s="206"/>
      <c r="AP69" s="206"/>
      <c r="AQ69" s="206"/>
      <c r="AR69" s="206"/>
      <c r="AS69" s="206"/>
    </row>
    <row r="70" spans="2:45" x14ac:dyDescent="0.2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206"/>
      <c r="AE70" s="206"/>
      <c r="AF70" s="206"/>
      <c r="AG70" s="206"/>
      <c r="AH70" s="206"/>
      <c r="AI70" s="384" t="str">
        <f>IF(Table_7!C76=0,"zero",RIGHT(Table_7!C76,1))</f>
        <v>zero</v>
      </c>
      <c r="AJ70" s="385" t="str">
        <f>IF(Table_7!D76=0,"zero",RIGHT(Table_7!D76,1))</f>
        <v>zero</v>
      </c>
      <c r="AK70" s="385"/>
      <c r="AL70" s="385" t="str">
        <f>IF(Table_7!F76=0,"zero",RIGHT(Table_7!F76,1))</f>
        <v>zero</v>
      </c>
      <c r="AM70" s="385" t="str">
        <f>IF(Table_7!G76=0,"zero",RIGHT(Table_7!G76,1))</f>
        <v>zero</v>
      </c>
      <c r="AN70" s="386"/>
      <c r="AO70" s="206"/>
      <c r="AP70" s="206"/>
      <c r="AQ70" s="206"/>
      <c r="AR70" s="206"/>
      <c r="AS70" s="206"/>
    </row>
    <row r="71" spans="2:45" x14ac:dyDescent="0.2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206"/>
      <c r="AE71" s="206"/>
      <c r="AF71" s="206"/>
      <c r="AG71" s="206"/>
      <c r="AH71" s="206"/>
      <c r="AI71" s="384" t="str">
        <f>IF(Table_7!C77=0,"zero",RIGHT(Table_7!C77,1))</f>
        <v>zero</v>
      </c>
      <c r="AJ71" s="385" t="str">
        <f>IF(Table_7!D77=0,"zero",RIGHT(Table_7!D77,1))</f>
        <v>zero</v>
      </c>
      <c r="AK71" s="385"/>
      <c r="AL71" s="385" t="str">
        <f>IF(Table_7!F77=0,"zero",RIGHT(Table_7!F77,1))</f>
        <v>zero</v>
      </c>
      <c r="AM71" s="385" t="str">
        <f>IF(Table_7!G77=0,"zero",RIGHT(Table_7!G77,1))</f>
        <v>zero</v>
      </c>
      <c r="AN71" s="386"/>
      <c r="AO71" s="206"/>
      <c r="AP71" s="206"/>
      <c r="AQ71" s="206"/>
      <c r="AR71" s="206"/>
      <c r="AS71" s="206"/>
    </row>
    <row r="72" spans="2:45" x14ac:dyDescent="0.2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206"/>
      <c r="AE72" s="206"/>
      <c r="AF72" s="206"/>
      <c r="AG72" s="206"/>
      <c r="AH72" s="206"/>
      <c r="AI72" s="384" t="str">
        <f>IF(Table_7!C78=0,"zero",RIGHT(Table_7!C78,1))</f>
        <v>zero</v>
      </c>
      <c r="AJ72" s="385" t="str">
        <f>IF(Table_7!D78=0,"zero",RIGHT(Table_7!D78,1))</f>
        <v>zero</v>
      </c>
      <c r="AK72" s="385"/>
      <c r="AL72" s="385" t="str">
        <f>IF(Table_7!F78=0,"zero",RIGHT(Table_7!F78,1))</f>
        <v>zero</v>
      </c>
      <c r="AM72" s="385" t="str">
        <f>IF(Table_7!G78=0,"zero",RIGHT(Table_7!G78,1))</f>
        <v>zero</v>
      </c>
      <c r="AN72" s="386"/>
      <c r="AO72" s="206"/>
      <c r="AP72" s="206"/>
      <c r="AQ72" s="206"/>
      <c r="AR72" s="206"/>
      <c r="AS72" s="206"/>
    </row>
    <row r="73" spans="2:45" x14ac:dyDescent="0.2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206"/>
      <c r="AE73" s="206"/>
      <c r="AF73" s="206"/>
      <c r="AG73" s="206"/>
      <c r="AH73" s="206"/>
      <c r="AI73" s="384" t="str">
        <f>IF(Table_7!C79=0,"zero",RIGHT(Table_7!C79,1))</f>
        <v>zero</v>
      </c>
      <c r="AJ73" s="385" t="str">
        <f>IF(Table_7!D79=0,"zero",RIGHT(Table_7!D79,1))</f>
        <v>zero</v>
      </c>
      <c r="AK73" s="385"/>
      <c r="AL73" s="385" t="str">
        <f>IF(Table_7!F79=0,"zero",RIGHT(Table_7!F79,1))</f>
        <v>zero</v>
      </c>
      <c r="AM73" s="385" t="str">
        <f>IF(Table_7!G79=0,"zero",RIGHT(Table_7!G79,1))</f>
        <v>zero</v>
      </c>
      <c r="AN73" s="386"/>
      <c r="AO73" s="206"/>
      <c r="AP73" s="206"/>
      <c r="AQ73" s="206"/>
      <c r="AR73" s="206"/>
      <c r="AS73" s="206"/>
    </row>
    <row r="74" spans="2:45" x14ac:dyDescent="0.2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206"/>
      <c r="AE74" s="206"/>
      <c r="AF74" s="206"/>
      <c r="AG74" s="206"/>
      <c r="AH74" s="206"/>
      <c r="AI74" s="384" t="str">
        <f>IF(Table_7!C80=0,"zero",RIGHT(Table_7!C80,1))</f>
        <v>zero</v>
      </c>
      <c r="AJ74" s="385" t="str">
        <f>IF(Table_7!D80=0,"zero",RIGHT(Table_7!D80,1))</f>
        <v>zero</v>
      </c>
      <c r="AK74" s="385"/>
      <c r="AL74" s="385" t="str">
        <f>IF(Table_7!F80=0,"zero",RIGHT(Table_7!F80,1))</f>
        <v>zero</v>
      </c>
      <c r="AM74" s="385" t="str">
        <f>IF(Table_7!G80=0,"zero",RIGHT(Table_7!G80,1))</f>
        <v>zero</v>
      </c>
      <c r="AN74" s="386"/>
      <c r="AO74" s="206"/>
      <c r="AP74" s="206"/>
      <c r="AQ74" s="206"/>
      <c r="AR74" s="206"/>
      <c r="AS74" s="206"/>
    </row>
    <row r="75" spans="2:45" x14ac:dyDescent="0.2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206"/>
      <c r="AE75" s="206"/>
      <c r="AF75" s="206"/>
      <c r="AG75" s="206"/>
      <c r="AH75" s="206"/>
      <c r="AI75" s="384" t="str">
        <f>IF(Table_7!C81=0,"zero",RIGHT(Table_7!C81,1))</f>
        <v>zero</v>
      </c>
      <c r="AJ75" s="385" t="str">
        <f>IF(Table_7!D81=0,"zero",RIGHT(Table_7!D81,1))</f>
        <v>zero</v>
      </c>
      <c r="AK75" s="385"/>
      <c r="AL75" s="385" t="str">
        <f>IF(Table_7!F81=0,"zero",RIGHT(Table_7!F81,1))</f>
        <v>zero</v>
      </c>
      <c r="AM75" s="385" t="str">
        <f>IF(Table_7!G81=0,"zero",RIGHT(Table_7!G81,1))</f>
        <v>zero</v>
      </c>
      <c r="AN75" s="386"/>
      <c r="AO75" s="206"/>
      <c r="AP75" s="206"/>
      <c r="AQ75" s="206"/>
      <c r="AR75" s="206"/>
      <c r="AS75" s="206"/>
    </row>
    <row r="76" spans="2:45" x14ac:dyDescent="0.2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206"/>
      <c r="AE76" s="206"/>
      <c r="AF76" s="206"/>
      <c r="AG76" s="206"/>
      <c r="AH76" s="206"/>
      <c r="AI76" s="384" t="str">
        <f>IF(Table_7!C82=0,"zero",RIGHT(Table_7!C82,1))</f>
        <v>zero</v>
      </c>
      <c r="AJ76" s="385" t="str">
        <f>IF(Table_7!D82=0,"zero",RIGHT(Table_7!D82,1))</f>
        <v>zero</v>
      </c>
      <c r="AK76" s="385"/>
      <c r="AL76" s="385" t="str">
        <f>IF(Table_7!F82=0,"zero",RIGHT(Table_7!F82,1))</f>
        <v>zero</v>
      </c>
      <c r="AM76" s="385" t="str">
        <f>IF(Table_7!G82=0,"zero",RIGHT(Table_7!G82,1))</f>
        <v>zero</v>
      </c>
      <c r="AN76" s="386"/>
      <c r="AO76" s="206"/>
      <c r="AP76" s="206"/>
      <c r="AQ76" s="206"/>
      <c r="AR76" s="206"/>
      <c r="AS76" s="206"/>
    </row>
    <row r="77" spans="2:45" x14ac:dyDescent="0.2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206"/>
      <c r="AE77" s="206"/>
      <c r="AF77" s="206"/>
      <c r="AG77" s="206"/>
      <c r="AH77" s="206"/>
      <c r="AI77" s="384"/>
      <c r="AJ77" s="385"/>
      <c r="AK77" s="385"/>
      <c r="AL77" s="385"/>
      <c r="AM77" s="385"/>
      <c r="AN77" s="386"/>
      <c r="AO77" s="206"/>
      <c r="AP77" s="206"/>
      <c r="AQ77" s="206"/>
      <c r="AR77" s="206"/>
      <c r="AS77" s="206"/>
    </row>
    <row r="78" spans="2:45" x14ac:dyDescent="0.2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206"/>
      <c r="AE78" s="206"/>
      <c r="AF78" s="206"/>
      <c r="AG78" s="206"/>
      <c r="AH78" s="206"/>
      <c r="AI78" s="384" t="str">
        <f>IF(Table_7!C84=0,"zero",RIGHT(Table_7!C84,1))</f>
        <v>zero</v>
      </c>
      <c r="AJ78" s="385" t="str">
        <f>IF(Table_7!D84=0,"zero",RIGHT(Table_7!D84,1))</f>
        <v>zero</v>
      </c>
      <c r="AK78" s="385"/>
      <c r="AL78" s="385" t="str">
        <f>IF(Table_7!F84=0,"zero",RIGHT(Table_7!F84,1))</f>
        <v>zero</v>
      </c>
      <c r="AM78" s="385" t="str">
        <f>IF(Table_7!G84=0,"zero",RIGHT(Table_7!G84,1))</f>
        <v>zero</v>
      </c>
      <c r="AN78" s="386"/>
      <c r="AO78" s="206"/>
      <c r="AP78" s="206"/>
      <c r="AQ78" s="206"/>
      <c r="AR78" s="206"/>
      <c r="AS78" s="206"/>
    </row>
    <row r="79" spans="2:45" x14ac:dyDescent="0.2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206"/>
      <c r="AE79" s="206"/>
      <c r="AF79" s="206"/>
      <c r="AG79" s="206"/>
      <c r="AH79" s="206"/>
      <c r="AI79" s="384" t="str">
        <f>IF(Table_7!C85=0,"zero",RIGHT(Table_7!C85,1))</f>
        <v>zero</v>
      </c>
      <c r="AJ79" s="385" t="str">
        <f>IF(Table_7!D85=0,"zero",RIGHT(Table_7!D85,1))</f>
        <v>zero</v>
      </c>
      <c r="AK79" s="385"/>
      <c r="AL79" s="385" t="str">
        <f>IF(Table_7!F85=0,"zero",RIGHT(Table_7!F85,1))</f>
        <v>zero</v>
      </c>
      <c r="AM79" s="385" t="str">
        <f>IF(Table_7!G85=0,"zero",RIGHT(Table_7!G85,1))</f>
        <v>zero</v>
      </c>
      <c r="AN79" s="386"/>
      <c r="AO79" s="206"/>
      <c r="AP79" s="206"/>
      <c r="AQ79" s="206"/>
      <c r="AR79" s="206"/>
      <c r="AS79" s="206"/>
    </row>
    <row r="80" spans="2:45" x14ac:dyDescent="0.2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206"/>
      <c r="AE80" s="206"/>
      <c r="AF80" s="206"/>
      <c r="AG80" s="206"/>
      <c r="AH80" s="206"/>
      <c r="AI80" s="384" t="str">
        <f>IF(Table_7!C86=0,"zero",RIGHT(Table_7!C86,1))</f>
        <v>zero</v>
      </c>
      <c r="AJ80" s="385" t="str">
        <f>IF(Table_7!D86=0,"zero",RIGHT(Table_7!D86,1))</f>
        <v>zero</v>
      </c>
      <c r="AK80" s="385"/>
      <c r="AL80" s="385" t="str">
        <f>IF(Table_7!F86=0,"zero",RIGHT(Table_7!F86,1))</f>
        <v>zero</v>
      </c>
      <c r="AM80" s="385" t="str">
        <f>IF(Table_7!G86=0,"zero",RIGHT(Table_7!G86,1))</f>
        <v>zero</v>
      </c>
      <c r="AN80" s="386"/>
      <c r="AO80" s="206"/>
      <c r="AP80" s="206"/>
      <c r="AQ80" s="206"/>
      <c r="AR80" s="206"/>
      <c r="AS80" s="206"/>
    </row>
    <row r="81" spans="2:45" x14ac:dyDescent="0.2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206"/>
      <c r="AE81" s="206"/>
      <c r="AF81" s="206"/>
      <c r="AG81" s="206"/>
      <c r="AH81" s="206"/>
      <c r="AI81" s="384" t="str">
        <f>IF(Table_7!C87=0,"zero",RIGHT(Table_7!C87,1))</f>
        <v>zero</v>
      </c>
      <c r="AJ81" s="385" t="str">
        <f>IF(Table_7!D87=0,"zero",RIGHT(Table_7!D87,1))</f>
        <v>zero</v>
      </c>
      <c r="AK81" s="385"/>
      <c r="AL81" s="385" t="str">
        <f>IF(Table_7!F87=0,"zero",RIGHT(Table_7!F87,1))</f>
        <v>zero</v>
      </c>
      <c r="AM81" s="385" t="str">
        <f>IF(Table_7!G87=0,"zero",RIGHT(Table_7!G87,1))</f>
        <v>zero</v>
      </c>
      <c r="AN81" s="386"/>
      <c r="AO81" s="206"/>
      <c r="AP81" s="206"/>
      <c r="AQ81" s="206"/>
      <c r="AR81" s="206"/>
      <c r="AS81" s="206"/>
    </row>
    <row r="82" spans="2:45" x14ac:dyDescent="0.2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206"/>
      <c r="AE82" s="206"/>
      <c r="AF82" s="206"/>
      <c r="AG82" s="206"/>
      <c r="AH82" s="206"/>
      <c r="AI82" s="384" t="str">
        <f>IF(Table_7!C88=0,"zero",RIGHT(Table_7!C88,1))</f>
        <v>zero</v>
      </c>
      <c r="AJ82" s="385" t="str">
        <f>IF(Table_7!D88=0,"zero",RIGHT(Table_7!D88,1))</f>
        <v>zero</v>
      </c>
      <c r="AK82" s="385"/>
      <c r="AL82" s="385" t="str">
        <f>IF(Table_7!F88=0,"zero",RIGHT(Table_7!F88,1))</f>
        <v>zero</v>
      </c>
      <c r="AM82" s="385" t="str">
        <f>IF(Table_7!G88=0,"zero",RIGHT(Table_7!G88,1))</f>
        <v>zero</v>
      </c>
      <c r="AN82" s="386"/>
      <c r="AO82" s="206"/>
      <c r="AP82" s="206"/>
      <c r="AQ82" s="206"/>
      <c r="AR82" s="206"/>
      <c r="AS82" s="206"/>
    </row>
    <row r="83" spans="2:45" x14ac:dyDescent="0.2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206"/>
      <c r="AE83" s="206"/>
      <c r="AF83" s="206"/>
      <c r="AG83" s="206"/>
      <c r="AH83" s="206"/>
      <c r="AI83" s="384" t="str">
        <f>IF(Table_7!C89=0,"zero",RIGHT(Table_7!C89,1))</f>
        <v>zero</v>
      </c>
      <c r="AJ83" s="385" t="str">
        <f>IF(Table_7!D89=0,"zero",RIGHT(Table_7!D89,1))</f>
        <v>zero</v>
      </c>
      <c r="AK83" s="385"/>
      <c r="AL83" s="385" t="str">
        <f>IF(Table_7!F89=0,"zero",RIGHT(Table_7!F89,1))</f>
        <v>zero</v>
      </c>
      <c r="AM83" s="385" t="str">
        <f>IF(Table_7!G89=0,"zero",RIGHT(Table_7!G89,1))</f>
        <v>zero</v>
      </c>
      <c r="AN83" s="386"/>
      <c r="AO83" s="206"/>
      <c r="AP83" s="206"/>
      <c r="AQ83" s="206"/>
      <c r="AR83" s="206"/>
      <c r="AS83" s="206"/>
    </row>
    <row r="84" spans="2:45" x14ac:dyDescent="0.2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206"/>
      <c r="AE84" s="206"/>
      <c r="AF84" s="206"/>
      <c r="AG84" s="206"/>
      <c r="AH84" s="206"/>
      <c r="AI84" s="384" t="str">
        <f>IF(Table_7!C90=0,"zero",RIGHT(Table_7!C90,1))</f>
        <v>zero</v>
      </c>
      <c r="AJ84" s="385" t="str">
        <f>IF(Table_7!D90=0,"zero",RIGHT(Table_7!D90,1))</f>
        <v>zero</v>
      </c>
      <c r="AK84" s="385"/>
      <c r="AL84" s="385" t="str">
        <f>IF(Table_7!F90=0,"zero",RIGHT(Table_7!F90,1))</f>
        <v>zero</v>
      </c>
      <c r="AM84" s="385" t="str">
        <f>IF(Table_7!G90=0,"zero",RIGHT(Table_7!G90,1))</f>
        <v>zero</v>
      </c>
      <c r="AN84" s="386"/>
      <c r="AO84" s="206"/>
      <c r="AP84" s="206"/>
      <c r="AQ84" s="206"/>
      <c r="AR84" s="206"/>
      <c r="AS84" s="206"/>
    </row>
    <row r="85" spans="2:45" x14ac:dyDescent="0.2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206"/>
      <c r="AE85" s="206"/>
      <c r="AF85" s="206"/>
      <c r="AG85" s="206"/>
      <c r="AH85" s="206"/>
      <c r="AI85" s="384" t="str">
        <f>IF(Table_7!C91=0,"zero",RIGHT(Table_7!C91,1))</f>
        <v>zero</v>
      </c>
      <c r="AJ85" s="385" t="str">
        <f>IF(Table_7!D91=0,"zero",RIGHT(Table_7!D91,1))</f>
        <v>zero</v>
      </c>
      <c r="AK85" s="385"/>
      <c r="AL85" s="385" t="str">
        <f>IF(Table_7!F91=0,"zero",RIGHT(Table_7!F91,1))</f>
        <v>zero</v>
      </c>
      <c r="AM85" s="385" t="str">
        <f>IF(Table_7!G91=0,"zero",RIGHT(Table_7!G91,1))</f>
        <v>zero</v>
      </c>
      <c r="AN85" s="386"/>
      <c r="AO85" s="206"/>
      <c r="AP85" s="206"/>
      <c r="AQ85" s="206"/>
      <c r="AR85" s="206"/>
      <c r="AS85" s="206"/>
    </row>
    <row r="86" spans="2:45" x14ac:dyDescent="0.2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206"/>
      <c r="AE86" s="206"/>
      <c r="AF86" s="206"/>
      <c r="AG86" s="206"/>
      <c r="AH86" s="206"/>
      <c r="AI86" s="384" t="str">
        <f>IF(Table_7!C92=0,"zero",RIGHT(Table_7!C92,1))</f>
        <v>zero</v>
      </c>
      <c r="AJ86" s="385" t="str">
        <f>IF(Table_7!D92=0,"zero",RIGHT(Table_7!D92,1))</f>
        <v>zero</v>
      </c>
      <c r="AK86" s="385"/>
      <c r="AL86" s="385" t="str">
        <f>IF(Table_7!F92=0,"zero",RIGHT(Table_7!F92,1))</f>
        <v>zero</v>
      </c>
      <c r="AM86" s="385" t="str">
        <f>IF(Table_7!G92=0,"zero",RIGHT(Table_7!G92,1))</f>
        <v>zero</v>
      </c>
      <c r="AN86" s="386"/>
      <c r="AO86" s="206"/>
      <c r="AP86" s="206"/>
      <c r="AQ86" s="206"/>
      <c r="AR86" s="206"/>
      <c r="AS86" s="206"/>
    </row>
    <row r="87" spans="2:45" x14ac:dyDescent="0.2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206"/>
      <c r="AE87" s="206"/>
      <c r="AF87" s="206"/>
      <c r="AG87" s="206"/>
      <c r="AH87" s="206"/>
      <c r="AI87" s="384" t="str">
        <f>IF(Table_7!C93=0,"zero",RIGHT(Table_7!C93,1))</f>
        <v>zero</v>
      </c>
      <c r="AJ87" s="385" t="str">
        <f>IF(Table_7!D93=0,"zero",RIGHT(Table_7!D93,1))</f>
        <v>zero</v>
      </c>
      <c r="AK87" s="385"/>
      <c r="AL87" s="385" t="str">
        <f>IF(Table_7!F93=0,"zero",RIGHT(Table_7!F93,1))</f>
        <v>zero</v>
      </c>
      <c r="AM87" s="385" t="str">
        <f>IF(Table_7!G93=0,"zero",RIGHT(Table_7!G93,1))</f>
        <v>zero</v>
      </c>
      <c r="AN87" s="386"/>
      <c r="AO87" s="206"/>
      <c r="AP87" s="206"/>
      <c r="AQ87" s="206"/>
      <c r="AR87" s="206"/>
      <c r="AS87" s="206"/>
    </row>
    <row r="88" spans="2:45" x14ac:dyDescent="0.2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206"/>
      <c r="AE88" s="206"/>
      <c r="AF88" s="206"/>
      <c r="AG88" s="206"/>
      <c r="AH88" s="206"/>
      <c r="AI88" s="384" t="str">
        <f>IF(Table_7!C94=0,"zero",RIGHT(Table_7!C94,1))</f>
        <v>zero</v>
      </c>
      <c r="AJ88" s="385" t="str">
        <f>IF(Table_7!D94=0,"zero",RIGHT(Table_7!D94,1))</f>
        <v>zero</v>
      </c>
      <c r="AK88" s="385"/>
      <c r="AL88" s="385" t="str">
        <f>IF(Table_7!F94=0,"zero",RIGHT(Table_7!F94,1))</f>
        <v>zero</v>
      </c>
      <c r="AM88" s="385" t="str">
        <f>IF(Table_7!G94=0,"zero",RIGHT(Table_7!G94,1))</f>
        <v>zero</v>
      </c>
      <c r="AN88" s="386"/>
      <c r="AO88" s="206"/>
      <c r="AP88" s="206"/>
      <c r="AQ88" s="206"/>
      <c r="AR88" s="206"/>
      <c r="AS88" s="206"/>
    </row>
    <row r="89" spans="2:45" x14ac:dyDescent="0.2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206"/>
      <c r="AE89" s="206"/>
      <c r="AF89" s="206"/>
      <c r="AG89" s="206"/>
      <c r="AH89" s="206"/>
      <c r="AI89" s="384" t="str">
        <f>IF(Table_7!C95=0,"zero",RIGHT(Table_7!C95,1))</f>
        <v>zero</v>
      </c>
      <c r="AJ89" s="385" t="str">
        <f>IF(Table_7!D95=0,"zero",RIGHT(Table_7!D95,1))</f>
        <v>zero</v>
      </c>
      <c r="AK89" s="385"/>
      <c r="AL89" s="385" t="str">
        <f>IF(Table_7!F95=0,"zero",RIGHT(Table_7!F95,1))</f>
        <v>zero</v>
      </c>
      <c r="AM89" s="385" t="str">
        <f>IF(Table_7!G95=0,"zero",RIGHT(Table_7!G95,1))</f>
        <v>zero</v>
      </c>
      <c r="AN89" s="386"/>
      <c r="AO89" s="206"/>
      <c r="AP89" s="206"/>
      <c r="AQ89" s="206"/>
      <c r="AR89" s="206"/>
      <c r="AS89" s="206"/>
    </row>
    <row r="90" spans="2:45" x14ac:dyDescent="0.2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206"/>
      <c r="AE90" s="206"/>
      <c r="AF90" s="206"/>
      <c r="AG90" s="206"/>
      <c r="AH90" s="206"/>
      <c r="AI90" s="384"/>
      <c r="AJ90" s="385"/>
      <c r="AK90" s="385"/>
      <c r="AL90" s="385"/>
      <c r="AM90" s="385"/>
      <c r="AN90" s="386"/>
      <c r="AO90" s="206"/>
      <c r="AP90" s="206"/>
      <c r="AQ90" s="206"/>
      <c r="AR90" s="206"/>
      <c r="AS90" s="206"/>
    </row>
    <row r="91" spans="2:45" x14ac:dyDescent="0.2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206"/>
      <c r="AE91" s="206"/>
      <c r="AF91" s="206"/>
      <c r="AG91" s="206"/>
      <c r="AH91" s="206"/>
      <c r="AI91" s="384"/>
      <c r="AJ91" s="385"/>
      <c r="AK91" s="385"/>
      <c r="AL91" s="385"/>
      <c r="AM91" s="385"/>
      <c r="AN91" s="386"/>
      <c r="AO91" s="206"/>
      <c r="AP91" s="206"/>
      <c r="AQ91" s="206"/>
      <c r="AR91" s="206"/>
      <c r="AS91" s="206"/>
    </row>
    <row r="92" spans="2:45" x14ac:dyDescent="0.2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206"/>
      <c r="AE92" s="206"/>
      <c r="AF92" s="206"/>
      <c r="AG92" s="206"/>
      <c r="AH92" s="206"/>
      <c r="AI92" s="384"/>
      <c r="AJ92" s="385"/>
      <c r="AK92" s="385"/>
      <c r="AL92" s="385"/>
      <c r="AM92" s="385"/>
      <c r="AN92" s="386"/>
      <c r="AO92" s="206"/>
      <c r="AP92" s="206"/>
      <c r="AQ92" s="206"/>
      <c r="AR92" s="206"/>
      <c r="AS92" s="206"/>
    </row>
    <row r="93" spans="2:45" x14ac:dyDescent="0.2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206"/>
      <c r="AE93" s="206"/>
      <c r="AF93" s="206"/>
      <c r="AG93" s="206"/>
      <c r="AH93" s="206"/>
      <c r="AI93" s="384" t="str">
        <f>IF(Table_7!C99=0,"zero",RIGHT(Table_7!C99,1))</f>
        <v>zero</v>
      </c>
      <c r="AJ93" s="385" t="str">
        <f>IF(Table_7!D99=0,"zero",RIGHT(Table_7!D99,1))</f>
        <v>zero</v>
      </c>
      <c r="AK93" s="385"/>
      <c r="AL93" s="385" t="str">
        <f>IF(Table_7!F99=0,"zero",RIGHT(Table_7!F99,1))</f>
        <v>zero</v>
      </c>
      <c r="AM93" s="385" t="str">
        <f>IF(Table_7!G99=0,"zero",RIGHT(Table_7!G99,1))</f>
        <v>zero</v>
      </c>
      <c r="AN93" s="386"/>
      <c r="AO93" s="206"/>
      <c r="AP93" s="206"/>
      <c r="AQ93" s="206"/>
      <c r="AR93" s="206"/>
      <c r="AS93" s="206"/>
    </row>
    <row r="94" spans="2:45" x14ac:dyDescent="0.2"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206"/>
      <c r="AE94" s="206"/>
      <c r="AF94" s="206"/>
      <c r="AG94" s="206"/>
      <c r="AH94" s="206"/>
      <c r="AI94" s="384" t="str">
        <f>IF(Table_7!C100=0,"zero",RIGHT(Table_7!C100,1))</f>
        <v>zero</v>
      </c>
      <c r="AJ94" s="385" t="str">
        <f>IF(Table_7!D100=0,"zero",RIGHT(Table_7!D100,1))</f>
        <v>zero</v>
      </c>
      <c r="AK94" s="385"/>
      <c r="AL94" s="385" t="str">
        <f>IF(Table_7!F100=0,"zero",RIGHT(Table_7!F100,1))</f>
        <v>zero</v>
      </c>
      <c r="AM94" s="385" t="str">
        <f>IF(Table_7!G100=0,"zero",RIGHT(Table_7!G100,1))</f>
        <v>zero</v>
      </c>
      <c r="AN94" s="386"/>
      <c r="AO94" s="206"/>
      <c r="AP94" s="206"/>
      <c r="AQ94" s="206"/>
      <c r="AR94" s="206"/>
      <c r="AS94" s="206"/>
    </row>
    <row r="95" spans="2:45" x14ac:dyDescent="0.2"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206"/>
      <c r="AE95" s="206"/>
      <c r="AF95" s="206"/>
      <c r="AG95" s="206"/>
      <c r="AH95" s="206"/>
      <c r="AI95" s="384"/>
      <c r="AJ95" s="385"/>
      <c r="AK95" s="385"/>
      <c r="AL95" s="385"/>
      <c r="AM95" s="385"/>
      <c r="AN95" s="386"/>
      <c r="AO95" s="206"/>
      <c r="AP95" s="206"/>
      <c r="AQ95" s="206"/>
      <c r="AR95" s="206"/>
      <c r="AS95" s="206"/>
    </row>
    <row r="96" spans="2:45" x14ac:dyDescent="0.2"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206"/>
      <c r="AE96" s="206"/>
      <c r="AF96" s="206"/>
      <c r="AG96" s="206"/>
      <c r="AH96" s="206"/>
      <c r="AI96" s="384"/>
      <c r="AJ96" s="385"/>
      <c r="AK96" s="385"/>
      <c r="AL96" s="385"/>
      <c r="AM96" s="385"/>
      <c r="AN96" s="386"/>
      <c r="AO96" s="206"/>
      <c r="AP96" s="206"/>
      <c r="AQ96" s="206"/>
      <c r="AR96" s="206"/>
      <c r="AS96" s="206"/>
    </row>
    <row r="97" spans="1:46" x14ac:dyDescent="0.2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206"/>
      <c r="AE97" s="206"/>
      <c r="AF97" s="206"/>
      <c r="AG97" s="206"/>
      <c r="AH97" s="206"/>
      <c r="AI97" s="387"/>
      <c r="AJ97" s="388"/>
      <c r="AK97" s="388"/>
      <c r="AL97" s="388"/>
      <c r="AM97" s="388"/>
      <c r="AN97" s="389"/>
      <c r="AO97" s="206"/>
      <c r="AP97" s="206"/>
      <c r="AQ97" s="206"/>
      <c r="AR97" s="206"/>
      <c r="AS97" s="206"/>
    </row>
    <row r="98" spans="1:46" x14ac:dyDescent="0.2">
      <c r="A98" s="348" t="s">
        <v>661</v>
      </c>
      <c r="B98" s="346" t="s">
        <v>418</v>
      </c>
      <c r="D98" s="345" t="s">
        <v>419</v>
      </c>
      <c r="F98" s="346" t="s">
        <v>420</v>
      </c>
      <c r="H98" s="345" t="s">
        <v>421</v>
      </c>
      <c r="J98" s="346" t="s">
        <v>422</v>
      </c>
      <c r="R98" s="344" t="s">
        <v>423</v>
      </c>
      <c r="AD98" s="345" t="s">
        <v>424</v>
      </c>
      <c r="AH98" s="345" t="s">
        <v>425</v>
      </c>
      <c r="AI98" s="345" t="s">
        <v>426</v>
      </c>
      <c r="AO98" s="345" t="s">
        <v>427</v>
      </c>
      <c r="AT98" s="319" t="s">
        <v>662</v>
      </c>
    </row>
    <row r="99" spans="1:46" x14ac:dyDescent="0.2">
      <c r="A99" s="316" t="s">
        <v>659</v>
      </c>
      <c r="B99" s="327">
        <f>COUNTIF(B2:C45,"*0*")</f>
        <v>0</v>
      </c>
      <c r="D99">
        <f>COUNTIF(D2:E28,"*0*")</f>
        <v>0</v>
      </c>
      <c r="F99" s="327">
        <f>COUNTIF(F2:G57,"*0*")</f>
        <v>0</v>
      </c>
      <c r="H99">
        <f>COUNTIF(H2:I50,"*0*")</f>
        <v>0</v>
      </c>
      <c r="J99" s="327">
        <f>COUNTIF(J2:Q61,"*0*")</f>
        <v>0</v>
      </c>
      <c r="R99" s="336">
        <f>COUNTIF(R2:AC63,"*0*")</f>
        <v>0</v>
      </c>
      <c r="AD99" s="336">
        <f>COUNTIF(AD2:AG63,"*0*")</f>
        <v>0</v>
      </c>
      <c r="AH99" s="336">
        <f>COUNTIF(AH2:AH56,"*0*")</f>
        <v>0</v>
      </c>
      <c r="AI99" s="336">
        <f>COUNTIF(AI2:AN97,"*0*")</f>
        <v>0</v>
      </c>
      <c r="AO99" s="336">
        <f>COUNTIF(AO2:AS7,"*0*")</f>
        <v>0</v>
      </c>
      <c r="AT99" s="318" t="s">
        <v>652</v>
      </c>
    </row>
    <row r="100" spans="1:46" x14ac:dyDescent="0.2">
      <c r="A100" s="316" t="s">
        <v>660</v>
      </c>
      <c r="B100" s="327">
        <f>COUNTA(B2:C45)</f>
        <v>25</v>
      </c>
      <c r="D100">
        <f>COUNTA(D2:E28)</f>
        <v>18</v>
      </c>
      <c r="F100" s="327">
        <f>COUNTA(F2:G57)</f>
        <v>50</v>
      </c>
      <c r="H100">
        <f>COUNTA(H2:I50)</f>
        <v>44</v>
      </c>
      <c r="J100" s="327">
        <f>COUNTA(J2:Q61)</f>
        <v>400</v>
      </c>
      <c r="R100" s="336">
        <f>COUNTA(R2:AC63)</f>
        <v>612</v>
      </c>
      <c r="AD100" s="336">
        <f>COUNTA(AD2:AG63)</f>
        <v>130</v>
      </c>
      <c r="AH100" s="336">
        <f>COUNTA(AH2:AH56)</f>
        <v>16</v>
      </c>
      <c r="AI100" s="336">
        <f>COUNTA(AI2:AN97)</f>
        <v>296</v>
      </c>
      <c r="AO100" s="336">
        <f>COUNTA(AO2:AS7)</f>
        <v>20</v>
      </c>
      <c r="AT100" s="318" t="s">
        <v>650</v>
      </c>
    </row>
    <row r="101" spans="1:46" x14ac:dyDescent="0.2">
      <c r="A101" s="314" t="s">
        <v>658</v>
      </c>
      <c r="B101" s="328">
        <f>COUNTIF(B2:C45,"zero")</f>
        <v>25</v>
      </c>
      <c r="C101" s="315"/>
      <c r="D101" s="315">
        <f>COUNTIF(D2:E28,"zero")</f>
        <v>18</v>
      </c>
      <c r="E101" s="315"/>
      <c r="F101" s="328">
        <f>COUNTIF(F2:G57,"zero")</f>
        <v>50</v>
      </c>
      <c r="G101" s="315"/>
      <c r="H101" s="315">
        <f>COUNTIF(H2:I50,"zero")</f>
        <v>44</v>
      </c>
      <c r="I101" s="315"/>
      <c r="J101" s="328">
        <f>COUNTIF(J2:Q61,"zero")</f>
        <v>400</v>
      </c>
      <c r="K101" s="315"/>
      <c r="L101" s="315"/>
      <c r="M101" s="315"/>
      <c r="N101" s="315"/>
      <c r="O101" s="315"/>
      <c r="P101" s="315"/>
      <c r="Q101" s="315"/>
      <c r="R101" s="337">
        <f>COUNTIF(R2:AC63,"zero")</f>
        <v>612</v>
      </c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>
        <f>COUNTIF(AD2:AG63,"zero")</f>
        <v>130</v>
      </c>
      <c r="AE101" s="315"/>
      <c r="AF101" s="315"/>
      <c r="AG101" s="315"/>
      <c r="AH101" s="337">
        <f>COUNTIF(AH2:AH56,"zero")</f>
        <v>16</v>
      </c>
      <c r="AI101" s="337">
        <f>COUNTIF(AI2:AN97,"zero")</f>
        <v>296</v>
      </c>
      <c r="AJ101" s="315"/>
      <c r="AK101" s="315"/>
      <c r="AL101" s="315"/>
      <c r="AM101" s="315"/>
      <c r="AN101" s="315"/>
      <c r="AO101" s="337">
        <f>COUNTIF(AO2:AS7,"zero")</f>
        <v>20</v>
      </c>
      <c r="AP101" s="315"/>
      <c r="AQ101" s="315"/>
      <c r="AR101" s="315"/>
      <c r="AS101" s="315"/>
      <c r="AT101" s="313" t="s">
        <v>651</v>
      </c>
    </row>
    <row r="102" spans="1:46" x14ac:dyDescent="0.2">
      <c r="A102" s="316" t="s">
        <v>655</v>
      </c>
      <c r="B102" s="327">
        <f>B99</f>
        <v>0</v>
      </c>
      <c r="D102">
        <f>D99</f>
        <v>0</v>
      </c>
      <c r="F102" s="327">
        <f>F99</f>
        <v>0</v>
      </c>
      <c r="H102">
        <f>H99</f>
        <v>0</v>
      </c>
      <c r="J102" s="327">
        <f>J99</f>
        <v>0</v>
      </c>
      <c r="R102" s="336">
        <f>R99</f>
        <v>0</v>
      </c>
      <c r="AD102" s="336">
        <f>AD99</f>
        <v>0</v>
      </c>
      <c r="AH102" s="336">
        <f>AH99</f>
        <v>0</v>
      </c>
      <c r="AI102" s="336">
        <f>AI99</f>
        <v>0</v>
      </c>
      <c r="AO102" s="336">
        <f>AO99</f>
        <v>0</v>
      </c>
      <c r="AT102" s="318"/>
    </row>
    <row r="103" spans="1:46" x14ac:dyDescent="0.2">
      <c r="A103" s="316" t="s">
        <v>656</v>
      </c>
      <c r="B103" s="327">
        <f>(B100-B101)</f>
        <v>0</v>
      </c>
      <c r="D103">
        <f>(D100-D101)</f>
        <v>0</v>
      </c>
      <c r="F103" s="327">
        <f>(F100-F101)</f>
        <v>0</v>
      </c>
      <c r="H103">
        <f>(H100-H101)</f>
        <v>0</v>
      </c>
      <c r="J103" s="327">
        <f>(J100-J101)</f>
        <v>0</v>
      </c>
      <c r="R103" s="336">
        <f>(R100-R101)</f>
        <v>0</v>
      </c>
      <c r="AD103" s="336">
        <f>(AD100-AD101)</f>
        <v>0</v>
      </c>
      <c r="AH103" s="336">
        <f>(AH100-AH101)</f>
        <v>0</v>
      </c>
      <c r="AI103" s="336">
        <f>(AI100-AI101)</f>
        <v>0</v>
      </c>
      <c r="AO103" s="336">
        <f>(AO100-AO101)</f>
        <v>0</v>
      </c>
      <c r="AT103" s="318"/>
    </row>
    <row r="104" spans="1:46" x14ac:dyDescent="0.2">
      <c r="A104" s="317" t="s">
        <v>657</v>
      </c>
      <c r="B104" s="329">
        <f>IF(B103=0,0,(B102/B103))</f>
        <v>0</v>
      </c>
      <c r="D104" s="360">
        <f>IF(D103=0,0,(D102/D103))</f>
        <v>0</v>
      </c>
      <c r="F104" s="329">
        <f>IF(F103=0,0,(F102/F103))</f>
        <v>0</v>
      </c>
      <c r="H104" s="360">
        <f>IF(H103=0,0,(H102/H103))</f>
        <v>0</v>
      </c>
      <c r="J104" s="329">
        <f>IF(J103=0,0,(J102/J103))</f>
        <v>0</v>
      </c>
      <c r="R104" s="360">
        <f>IF(R103=0,0,(R102/R103))</f>
        <v>0</v>
      </c>
      <c r="AD104" s="329">
        <f>IF(AD103=0,0,(AD102/AD103))</f>
        <v>0</v>
      </c>
      <c r="AH104" s="360">
        <f>IF(AH103=0,0,(AH102/AH103))</f>
        <v>0</v>
      </c>
      <c r="AI104" s="329">
        <f>IF(AI103=0,0,(AI102/AI103))</f>
        <v>0</v>
      </c>
      <c r="AO104" s="360">
        <f>IF(AO103=0,0,(AO102/AO103))</f>
        <v>0</v>
      </c>
      <c r="AT104" s="318" t="s">
        <v>654</v>
      </c>
    </row>
    <row r="105" spans="1:46" x14ac:dyDescent="0.2">
      <c r="A105" s="316"/>
      <c r="B105" s="327"/>
      <c r="F105" s="327"/>
      <c r="J105" s="327"/>
      <c r="AD105" s="336"/>
      <c r="AH105" s="336"/>
      <c r="AI105" s="336"/>
      <c r="AO105" s="336"/>
      <c r="AT105" s="318"/>
    </row>
    <row r="106" spans="1:46" x14ac:dyDescent="0.2">
      <c r="A106" s="342" t="s">
        <v>664</v>
      </c>
      <c r="B106" s="343" t="str">
        <f>IF(B104&gt;0.5,"FAIL","PASS")</f>
        <v>PASS</v>
      </c>
      <c r="C106" s="338"/>
      <c r="D106" s="343" t="str">
        <f>IF(D104&gt;0.5,"FAIL","PASS")</f>
        <v>PASS</v>
      </c>
      <c r="E106" s="338"/>
      <c r="F106" s="343" t="str">
        <f>IF(F104&gt;0.5,"FAIL","PASS")</f>
        <v>PASS</v>
      </c>
      <c r="G106" s="338"/>
      <c r="H106" s="343" t="str">
        <f>IF(H104&gt;0.5,"FAIL","PASS")</f>
        <v>PASS</v>
      </c>
      <c r="I106" s="338"/>
      <c r="J106" s="343" t="str">
        <f>IF(J104&gt;0.5,"FAIL","PASS")</f>
        <v>PASS</v>
      </c>
      <c r="K106" s="338"/>
      <c r="L106" s="338"/>
      <c r="M106" s="338"/>
      <c r="N106" s="338"/>
      <c r="O106" s="338"/>
      <c r="P106" s="338"/>
      <c r="Q106" s="338"/>
      <c r="R106" s="343" t="str">
        <f>IF(R104&gt;0.5,"FAIL","PASS")</f>
        <v>PASS</v>
      </c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43" t="str">
        <f>IF(AD104&gt;0.5,"FAIL","PASS")</f>
        <v>PASS</v>
      </c>
      <c r="AE106" s="338"/>
      <c r="AF106" s="338"/>
      <c r="AG106" s="338"/>
      <c r="AH106" s="343" t="str">
        <f>IF(AH104&gt;0.5,"FAIL","PASS")</f>
        <v>PASS</v>
      </c>
      <c r="AI106" s="343" t="str">
        <f>IF(AI104&gt;0.5,"FAIL","PASS")</f>
        <v>PASS</v>
      </c>
      <c r="AJ106" s="338"/>
      <c r="AK106" s="338"/>
      <c r="AL106" s="338"/>
      <c r="AM106" s="338"/>
      <c r="AN106" s="338"/>
      <c r="AO106" s="343" t="str">
        <f>IF(AO104&gt;0.5,"FAIL","PASS")</f>
        <v>PASS</v>
      </c>
      <c r="AP106" s="338"/>
      <c r="AQ106" s="338"/>
      <c r="AR106" s="338"/>
      <c r="AS106" s="338"/>
      <c r="AT106" s="318" t="s">
        <v>653</v>
      </c>
    </row>
    <row r="108" spans="1:46" x14ac:dyDescent="0.2">
      <c r="A108" s="462" t="s">
        <v>663</v>
      </c>
      <c r="B108" s="347" t="str">
        <f>IF(B106="FAIL","Table_1,","")</f>
        <v/>
      </c>
      <c r="D108" s="287" t="str">
        <f>IF(D106="FAIL","Table_2,","")</f>
        <v/>
      </c>
      <c r="F108" s="287" t="str">
        <f>IF(F106="FAIL","Table_3,","")</f>
        <v/>
      </c>
      <c r="H108" s="287" t="str">
        <f>IF(H106="FAIL","Table_4,","")</f>
        <v/>
      </c>
      <c r="J108" s="287" t="str">
        <f>IF(J106="FAIL","Table_5a,","")</f>
        <v/>
      </c>
      <c r="R108" s="287" t="str">
        <f>IF(R106="FAIL","Table_5b,","")</f>
        <v/>
      </c>
      <c r="AD108" s="287" t="str">
        <f>IF(AD106="FAIL","Table_6a,","")</f>
        <v/>
      </c>
      <c r="AH108" s="287" t="str">
        <f>IF(AH106="FAIL","Table_6b,","")</f>
        <v/>
      </c>
      <c r="AI108" s="287" t="str">
        <f>IF(AI106="FAIL","Table_7,","")</f>
        <v/>
      </c>
      <c r="AO108" s="287" t="str">
        <f>IF(AO106="FAIL","Table_8,","")</f>
        <v/>
      </c>
    </row>
    <row r="109" spans="1:46" x14ac:dyDescent="0.2">
      <c r="A109" s="463"/>
    </row>
    <row r="110" spans="1:46" x14ac:dyDescent="0.2">
      <c r="A110" s="445"/>
    </row>
    <row r="111" spans="1:46" x14ac:dyDescent="0.2">
      <c r="A111" s="446"/>
    </row>
    <row r="112" spans="1:46" x14ac:dyDescent="0.2">
      <c r="A112" s="446"/>
    </row>
    <row r="114" spans="1:1" x14ac:dyDescent="0.2">
      <c r="A114" s="394" t="s">
        <v>808</v>
      </c>
    </row>
  </sheetData>
  <mergeCells count="11">
    <mergeCell ref="R1:AC1"/>
    <mergeCell ref="AD1:AG1"/>
    <mergeCell ref="AI1:AN1"/>
    <mergeCell ref="AO1:AS1"/>
    <mergeCell ref="A108:A109"/>
    <mergeCell ref="A110:A112"/>
    <mergeCell ref="J1:Q1"/>
    <mergeCell ref="H1:I1"/>
    <mergeCell ref="B1:C1"/>
    <mergeCell ref="D1:E1"/>
    <mergeCell ref="F1:G1"/>
  </mergeCells>
  <phoneticPr fontId="19" type="noConversion"/>
  <conditionalFormatting sqref="AD106 AH106:AI106 AO106 R106 J106 H106 F106 D106 B106">
    <cfRule type="cellIs" dxfId="7" priority="1" stopIfTrue="1" operator="equal">
      <formula>"PASS"</formula>
    </cfRule>
    <cfRule type="cellIs" dxfId="6" priority="2" stopIfTrue="1" operator="equal">
      <formula>"FAIL"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6"/>
  <sheetViews>
    <sheetView showGridLines="0" zoomScaleNormal="100" zoomScaleSheetLayoutView="25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6" width="15.7109375" style="1" customWidth="1"/>
    <col min="7" max="13" width="17.7109375" style="1" customWidth="1"/>
    <col min="14" max="16384" width="9.85546875" style="1"/>
  </cols>
  <sheetData>
    <row r="1" spans="1:6" ht="15.75" x14ac:dyDescent="0.25">
      <c r="A1" s="41" t="s">
        <v>41</v>
      </c>
      <c r="B1" s="42"/>
      <c r="C1" s="37"/>
      <c r="D1" s="414" t="s">
        <v>853</v>
      </c>
      <c r="E1" s="37"/>
      <c r="F1" s="414" t="s">
        <v>805</v>
      </c>
    </row>
    <row r="2" spans="1:6" ht="15.75" x14ac:dyDescent="0.25">
      <c r="A2" s="39"/>
      <c r="B2" s="44"/>
      <c r="C2" s="39"/>
      <c r="D2" s="269" t="s">
        <v>170</v>
      </c>
      <c r="E2" s="39"/>
      <c r="F2" s="269" t="s">
        <v>170</v>
      </c>
    </row>
    <row r="3" spans="1:6" x14ac:dyDescent="0.2">
      <c r="A3" s="12">
        <v>1</v>
      </c>
      <c r="B3" s="354" t="s">
        <v>490</v>
      </c>
      <c r="C3" s="27"/>
      <c r="D3" s="27"/>
      <c r="E3" s="27"/>
      <c r="F3" s="16"/>
    </row>
    <row r="4" spans="1:6" x14ac:dyDescent="0.2">
      <c r="A4" s="12" t="s">
        <v>250</v>
      </c>
      <c r="B4" s="101" t="s">
        <v>56</v>
      </c>
      <c r="C4" s="18"/>
      <c r="D4" s="17">
        <f>Table_6b!C13</f>
        <v>0</v>
      </c>
      <c r="E4" s="22"/>
      <c r="F4" s="20">
        <v>0</v>
      </c>
    </row>
    <row r="5" spans="1:6" x14ac:dyDescent="0.2">
      <c r="A5" s="12" t="s">
        <v>251</v>
      </c>
      <c r="B5" s="101" t="s">
        <v>297</v>
      </c>
      <c r="C5" s="18"/>
      <c r="D5" s="17">
        <f>Table_6b!C15</f>
        <v>0</v>
      </c>
      <c r="E5" s="22"/>
      <c r="F5" s="20">
        <v>0</v>
      </c>
    </row>
    <row r="6" spans="1:6" x14ac:dyDescent="0.2">
      <c r="A6" s="12" t="s">
        <v>252</v>
      </c>
      <c r="B6" s="101" t="s">
        <v>57</v>
      </c>
      <c r="C6" s="18"/>
      <c r="D6" s="17">
        <f>Table_6b!C41</f>
        <v>0</v>
      </c>
      <c r="E6" s="22"/>
      <c r="F6" s="20">
        <v>0</v>
      </c>
    </row>
    <row r="7" spans="1:6" x14ac:dyDescent="0.2">
      <c r="A7" s="12" t="s">
        <v>253</v>
      </c>
      <c r="B7" s="101" t="s">
        <v>58</v>
      </c>
      <c r="C7" s="18"/>
      <c r="D7" s="17">
        <f>Table_6b!C54</f>
        <v>0</v>
      </c>
      <c r="E7" s="22"/>
      <c r="F7" s="20">
        <v>0</v>
      </c>
    </row>
    <row r="8" spans="1:6" x14ac:dyDescent="0.2">
      <c r="A8" s="12" t="s">
        <v>254</v>
      </c>
      <c r="B8" s="101" t="s">
        <v>59</v>
      </c>
      <c r="C8" s="18"/>
      <c r="D8" s="17">
        <f>Table_6b!C56</f>
        <v>0</v>
      </c>
      <c r="E8" s="22"/>
      <c r="F8" s="20">
        <v>0</v>
      </c>
    </row>
    <row r="9" spans="1:6" ht="12.75" customHeight="1" x14ac:dyDescent="0.2">
      <c r="A9" s="12" t="s">
        <v>261</v>
      </c>
      <c r="B9" s="102" t="s">
        <v>13</v>
      </c>
      <c r="C9" s="33"/>
      <c r="D9" s="32">
        <f>SUM(D4:D8)</f>
        <v>0</v>
      </c>
      <c r="E9" s="34"/>
      <c r="F9" s="32">
        <f>SUM(F4:F8)</f>
        <v>0</v>
      </c>
    </row>
    <row r="10" spans="1:6" ht="12.75" customHeight="1" x14ac:dyDescent="0.2">
      <c r="A10" s="12" t="s">
        <v>262</v>
      </c>
      <c r="B10" s="101" t="s">
        <v>60</v>
      </c>
      <c r="C10" s="28"/>
      <c r="D10" s="20">
        <v>0</v>
      </c>
      <c r="E10" s="22"/>
      <c r="F10" s="20">
        <v>0</v>
      </c>
    </row>
    <row r="11" spans="1:6" ht="12.75" customHeight="1" x14ac:dyDescent="0.2">
      <c r="A11" s="12"/>
      <c r="B11" s="9"/>
      <c r="C11" s="464"/>
      <c r="D11" s="465"/>
      <c r="E11" s="466"/>
      <c r="F11" s="467"/>
    </row>
    <row r="12" spans="1:6" ht="12.75" customHeight="1" x14ac:dyDescent="0.2">
      <c r="A12" s="12" t="s">
        <v>263</v>
      </c>
      <c r="B12" s="79" t="s">
        <v>461</v>
      </c>
      <c r="C12" s="33"/>
      <c r="D12" s="32">
        <f>D9+D10</f>
        <v>0</v>
      </c>
      <c r="E12" s="34"/>
      <c r="F12" s="32">
        <f>F9+F10</f>
        <v>0</v>
      </c>
    </row>
    <row r="13" spans="1:6" x14ac:dyDescent="0.2">
      <c r="A13" s="12"/>
      <c r="B13" s="10"/>
      <c r="C13" s="18"/>
      <c r="D13" s="17"/>
      <c r="E13" s="22"/>
      <c r="F13" s="17"/>
    </row>
    <row r="14" spans="1:6" x14ac:dyDescent="0.2">
      <c r="A14" s="12">
        <v>2</v>
      </c>
      <c r="B14" s="354" t="s">
        <v>36</v>
      </c>
      <c r="C14" s="30"/>
      <c r="D14" s="31"/>
      <c r="E14" s="31"/>
      <c r="F14" s="23"/>
    </row>
    <row r="15" spans="1:6" x14ac:dyDescent="0.2">
      <c r="A15" s="12" t="s">
        <v>255</v>
      </c>
      <c r="B15" s="101" t="s">
        <v>61</v>
      </c>
      <c r="C15" s="18"/>
      <c r="D15" s="17">
        <f>Table_7!E103</f>
        <v>0</v>
      </c>
      <c r="E15" s="22"/>
      <c r="F15" s="20">
        <v>0</v>
      </c>
    </row>
    <row r="16" spans="1:6" x14ac:dyDescent="0.2">
      <c r="A16" s="12" t="s">
        <v>256</v>
      </c>
      <c r="B16" s="101" t="s">
        <v>62</v>
      </c>
      <c r="C16" s="18"/>
      <c r="D16" s="17">
        <f>Table_7!F103</f>
        <v>0</v>
      </c>
      <c r="E16" s="22"/>
      <c r="F16" s="20">
        <v>0</v>
      </c>
    </row>
    <row r="17" spans="1:6" x14ac:dyDescent="0.2">
      <c r="A17" s="12" t="s">
        <v>257</v>
      </c>
      <c r="B17" s="101" t="s">
        <v>186</v>
      </c>
      <c r="C17" s="18"/>
      <c r="D17" s="17">
        <f>Table_7!G103</f>
        <v>0</v>
      </c>
      <c r="E17" s="22"/>
      <c r="F17" s="20">
        <v>0</v>
      </c>
    </row>
    <row r="18" spans="1:6" x14ac:dyDescent="0.2">
      <c r="A18" s="12" t="s">
        <v>258</v>
      </c>
      <c r="B18" s="101" t="s">
        <v>63</v>
      </c>
      <c r="C18" s="18"/>
      <c r="D18" s="17">
        <f>Table_7!H103</f>
        <v>0</v>
      </c>
      <c r="E18" s="22"/>
      <c r="F18" s="20">
        <v>0</v>
      </c>
    </row>
    <row r="19" spans="1:6" x14ac:dyDescent="0.2">
      <c r="A19" s="12"/>
      <c r="B19" s="9"/>
      <c r="C19" s="18"/>
      <c r="D19" s="17"/>
      <c r="E19" s="22"/>
      <c r="F19" s="21"/>
    </row>
    <row r="20" spans="1:6" x14ac:dyDescent="0.2">
      <c r="A20" s="12" t="s">
        <v>259</v>
      </c>
      <c r="B20" s="79" t="s">
        <v>462</v>
      </c>
      <c r="C20" s="33"/>
      <c r="D20" s="32">
        <f>SUM(D15:D18)</f>
        <v>0</v>
      </c>
      <c r="E20" s="34"/>
      <c r="F20" s="32">
        <f>SUM(F15:F18)</f>
        <v>0</v>
      </c>
    </row>
    <row r="21" spans="1:6" x14ac:dyDescent="0.2">
      <c r="A21" s="12"/>
      <c r="B21" s="10"/>
      <c r="C21" s="18"/>
      <c r="D21" s="17"/>
      <c r="E21" s="22"/>
      <c r="F21" s="17"/>
    </row>
    <row r="22" spans="1:6" x14ac:dyDescent="0.2">
      <c r="A22" s="12">
        <v>3</v>
      </c>
      <c r="B22" s="79" t="s">
        <v>467</v>
      </c>
      <c r="C22" s="33"/>
      <c r="D22" s="32">
        <f>D12-D20</f>
        <v>0</v>
      </c>
      <c r="E22" s="34"/>
      <c r="F22" s="32">
        <f>F12-F20</f>
        <v>0</v>
      </c>
    </row>
    <row r="23" spans="1:6" x14ac:dyDescent="0.2">
      <c r="A23" s="12"/>
      <c r="B23" s="9"/>
      <c r="C23" s="18"/>
      <c r="D23" s="17"/>
      <c r="E23" s="22"/>
      <c r="F23" s="17"/>
    </row>
    <row r="24" spans="1:6" x14ac:dyDescent="0.2">
      <c r="A24" s="12">
        <v>4</v>
      </c>
      <c r="B24" s="9" t="s">
        <v>194</v>
      </c>
      <c r="C24" s="18"/>
      <c r="D24" s="20">
        <v>0</v>
      </c>
      <c r="E24" s="26"/>
      <c r="F24" s="20">
        <v>0</v>
      </c>
    </row>
    <row r="25" spans="1:6" x14ac:dyDescent="0.2">
      <c r="A25" s="12"/>
      <c r="B25" s="10"/>
      <c r="C25" s="18"/>
      <c r="D25" s="17"/>
      <c r="E25" s="22"/>
      <c r="F25" s="17"/>
    </row>
    <row r="26" spans="1:6" x14ac:dyDescent="0.2">
      <c r="A26" s="12">
        <v>5</v>
      </c>
      <c r="B26" s="9" t="s">
        <v>202</v>
      </c>
      <c r="C26" s="18"/>
      <c r="D26" s="20">
        <v>0</v>
      </c>
      <c r="E26" s="22"/>
      <c r="F26" s="20">
        <v>0</v>
      </c>
    </row>
    <row r="27" spans="1:6" x14ac:dyDescent="0.2">
      <c r="A27" s="12"/>
      <c r="B27" s="10"/>
      <c r="C27" s="18"/>
      <c r="D27" s="24"/>
      <c r="E27" s="18"/>
      <c r="F27" s="24"/>
    </row>
    <row r="28" spans="1:6" x14ac:dyDescent="0.2">
      <c r="A28" s="12">
        <v>6</v>
      </c>
      <c r="B28" s="9" t="s">
        <v>205</v>
      </c>
      <c r="C28" s="18"/>
      <c r="D28" s="20">
        <v>0</v>
      </c>
      <c r="E28" s="22"/>
      <c r="F28" s="20">
        <v>0</v>
      </c>
    </row>
    <row r="29" spans="1:6" x14ac:dyDescent="0.2">
      <c r="A29" s="12"/>
      <c r="B29" s="10"/>
      <c r="C29" s="18"/>
      <c r="D29" s="24"/>
      <c r="E29" s="18"/>
      <c r="F29" s="24"/>
    </row>
    <row r="30" spans="1:6" x14ac:dyDescent="0.2">
      <c r="A30" s="12">
        <v>7</v>
      </c>
      <c r="B30" s="9" t="s">
        <v>197</v>
      </c>
      <c r="C30" s="18"/>
      <c r="D30" s="20">
        <v>0</v>
      </c>
      <c r="E30" s="22"/>
      <c r="F30" s="20">
        <v>0</v>
      </c>
    </row>
    <row r="31" spans="1:6" x14ac:dyDescent="0.2">
      <c r="A31" s="12"/>
      <c r="B31" s="9"/>
      <c r="C31" s="18"/>
      <c r="D31" s="17"/>
      <c r="E31" s="22"/>
      <c r="F31" s="17"/>
    </row>
    <row r="32" spans="1:6" x14ac:dyDescent="0.2">
      <c r="A32" s="12">
        <v>8</v>
      </c>
      <c r="B32" s="9" t="s">
        <v>353</v>
      </c>
      <c r="C32" s="18"/>
      <c r="D32" s="20">
        <v>0</v>
      </c>
      <c r="E32" s="26"/>
      <c r="F32" s="20">
        <v>0</v>
      </c>
    </row>
    <row r="33" spans="1:6" x14ac:dyDescent="0.2">
      <c r="A33" s="12"/>
      <c r="B33" s="10"/>
      <c r="C33" s="18"/>
      <c r="D33" s="24"/>
      <c r="E33" s="18"/>
      <c r="F33" s="24"/>
    </row>
    <row r="34" spans="1:6" x14ac:dyDescent="0.2">
      <c r="A34" s="12">
        <v>9</v>
      </c>
      <c r="B34" s="79" t="s">
        <v>466</v>
      </c>
      <c r="C34" s="33"/>
      <c r="D34" s="32">
        <f>D22+D24+D26+D28+D30+D32</f>
        <v>0</v>
      </c>
      <c r="E34" s="34"/>
      <c r="F34" s="32">
        <f>F22+F24+F26+F28+F30+F32</f>
        <v>0</v>
      </c>
    </row>
    <row r="35" spans="1:6" x14ac:dyDescent="0.2">
      <c r="A35" s="12"/>
      <c r="B35" s="10"/>
      <c r="C35" s="18"/>
      <c r="D35" s="24"/>
      <c r="E35" s="18"/>
      <c r="F35" s="24"/>
    </row>
    <row r="36" spans="1:6" x14ac:dyDescent="0.2">
      <c r="A36" s="12"/>
      <c r="B36" s="355" t="s">
        <v>855</v>
      </c>
      <c r="C36" s="19"/>
      <c r="D36" s="23"/>
      <c r="E36" s="25"/>
      <c r="F36" s="23"/>
    </row>
    <row r="37" spans="1:6" x14ac:dyDescent="0.2">
      <c r="A37" s="12"/>
      <c r="B37" s="9"/>
      <c r="C37" s="18"/>
      <c r="D37" s="17"/>
      <c r="E37" s="22"/>
      <c r="F37" s="17"/>
    </row>
    <row r="38" spans="1:6" x14ac:dyDescent="0.2">
      <c r="A38" s="12">
        <v>10</v>
      </c>
      <c r="B38" s="79" t="s">
        <v>465</v>
      </c>
      <c r="C38" s="33"/>
      <c r="D38" s="32">
        <f>D22+D24+D28+D30</f>
        <v>0</v>
      </c>
      <c r="E38" s="34"/>
      <c r="F38" s="32">
        <f>F22+F24+F28+F30</f>
        <v>0</v>
      </c>
    </row>
    <row r="39" spans="1:6" x14ac:dyDescent="0.2">
      <c r="A39" s="12"/>
      <c r="B39" s="10"/>
      <c r="C39" s="18"/>
      <c r="D39" s="24"/>
      <c r="E39" s="18"/>
      <c r="F39" s="24"/>
    </row>
    <row r="40" spans="1:6" ht="25.5" x14ac:dyDescent="0.2">
      <c r="A40" s="12">
        <v>11</v>
      </c>
      <c r="B40" s="268" t="s">
        <v>14</v>
      </c>
      <c r="C40" s="18"/>
      <c r="D40" s="20">
        <v>0</v>
      </c>
      <c r="E40" s="26"/>
      <c r="F40" s="20">
        <v>0</v>
      </c>
    </row>
    <row r="41" spans="1:6" x14ac:dyDescent="0.2">
      <c r="A41" s="12"/>
      <c r="B41" s="9"/>
      <c r="C41" s="18"/>
      <c r="D41" s="21"/>
      <c r="E41" s="26"/>
      <c r="F41" s="21"/>
    </row>
    <row r="42" spans="1:6" x14ac:dyDescent="0.2">
      <c r="A42" s="12"/>
      <c r="B42" s="10"/>
      <c r="C42" s="18"/>
      <c r="D42" s="24"/>
      <c r="E42" s="18"/>
      <c r="F42" s="24"/>
    </row>
    <row r="43" spans="1:6" x14ac:dyDescent="0.2">
      <c r="A43" s="12">
        <v>12</v>
      </c>
      <c r="B43" s="9" t="s">
        <v>221</v>
      </c>
      <c r="C43" s="18"/>
      <c r="D43" s="20">
        <v>0</v>
      </c>
      <c r="E43" s="22"/>
      <c r="F43" s="20">
        <v>0</v>
      </c>
    </row>
    <row r="44" spans="1:6" x14ac:dyDescent="0.2">
      <c r="A44" s="12"/>
      <c r="B44" s="10"/>
      <c r="C44" s="18"/>
      <c r="D44" s="17"/>
      <c r="E44" s="22"/>
      <c r="F44" s="17"/>
    </row>
    <row r="45" spans="1:6" x14ac:dyDescent="0.2">
      <c r="A45" s="12">
        <v>13</v>
      </c>
      <c r="B45" s="79" t="s">
        <v>463</v>
      </c>
      <c r="C45" s="33"/>
      <c r="D45" s="32">
        <f>D38+D40+D43</f>
        <v>0</v>
      </c>
      <c r="E45" s="34"/>
      <c r="F45" s="32">
        <f>F38+F40+F43</f>
        <v>0</v>
      </c>
    </row>
    <row r="46" spans="1:6" x14ac:dyDescent="0.2">
      <c r="A46" s="12"/>
      <c r="B46" s="10"/>
      <c r="C46" s="18"/>
      <c r="D46" s="17"/>
      <c r="E46" s="22"/>
      <c r="F46" s="17"/>
    </row>
    <row r="47" spans="1:6" x14ac:dyDescent="0.2">
      <c r="A47" s="12">
        <v>14</v>
      </c>
      <c r="B47" s="79" t="s">
        <v>464</v>
      </c>
      <c r="C47" s="33"/>
      <c r="D47" s="32">
        <f>D45+D26</f>
        <v>0</v>
      </c>
      <c r="E47" s="34"/>
      <c r="F47" s="32">
        <f>F45+F26</f>
        <v>0</v>
      </c>
    </row>
    <row r="50" ht="12.75" customHeight="1" x14ac:dyDescent="0.2"/>
    <row r="51" ht="12.75" customHeight="1" x14ac:dyDescent="0.2"/>
    <row r="52" ht="15.75" customHeight="1" x14ac:dyDescent="0.2"/>
    <row r="53" ht="15" customHeight="1" x14ac:dyDescent="0.2"/>
    <row r="54" ht="12.75" customHeight="1" x14ac:dyDescent="0.2"/>
    <row r="55" ht="12.75" customHeight="1" x14ac:dyDescent="0.2"/>
    <row r="56" ht="12.75" customHeight="1" x14ac:dyDescent="0.2"/>
  </sheetData>
  <sheetProtection algorithmName="SHA-512" hashValue="f3Eq0LRPvNECCPVkc22LOuZTU72P3gZyBlHDY2MGN/t3qoDOMWJuxlUCczXJufko1kHz/Y+Xu/n+kghV3/C+5w==" saltValue="N3OGnqQrgJUFz3hF/yn7vQ==" spinCount="100000" sheet="1" objects="1" scenarios="1"/>
  <customSheetViews>
    <customSheetView guid="{E425E8D1-D3E5-4C55-A677-4583BA682CDD}" scale="70" showGridLines="0" fitToPage="1" printArea="1" showRuler="0">
      <selection activeCell="A6" sqref="A6"/>
      <rowBreaks count="2" manualBreakCount="2">
        <brk id="448" max="15" man="1"/>
        <brk id="518" max="15" man="1"/>
      </rowBreaks>
      <colBreaks count="2" manualBreakCount="2">
        <brk id="17" max="1048575" man="1"/>
        <brk id="24" max="571" man="1"/>
      </colBreaks>
      <pageMargins left="0.15748031496062992" right="0.15748031496062992" top="0.19685039370078741" bottom="0.19685039370078741" header="0.51181102362204722" footer="0.23622047244094491"/>
      <printOptions headings="1" gridLines="1"/>
      <pageSetup paperSize="9" scale="34" fitToHeight="0" orientation="portrait" r:id="rId1"/>
      <headerFooter alignWithMargins="0"/>
    </customSheetView>
  </customSheetViews>
  <mergeCells count="2">
    <mergeCell ref="C11:D11"/>
    <mergeCell ref="E11:F11"/>
  </mergeCells>
  <phoneticPr fontId="0" type="noConversion"/>
  <dataValidations count="1">
    <dataValidation type="whole" operator="greaterThan" allowBlank="1" showInputMessage="1" showErrorMessage="1" errorTitle="Whole numbers only allowed" error="All monies should be independently rounded to the nearest £1,000." sqref="F4:F8 F10 F15:F18 F24 D24 D26 F26 F28 D28 D30 F30 F32 D32 F40 D40 D43 F43 D10">
      <formula1>-99999999</formula1>
    </dataValidation>
  </dataValidations>
  <pageMargins left="0.74803149606299213" right="0.74803149606299213" top="0.98425196850393704" bottom="0.98425196850393704" header="0.51181102362204722" footer="0.23622047244094491"/>
  <pageSetup paperSize="9" scale="60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0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82" customWidth="1"/>
    <col min="2" max="2" width="93.140625" style="182" customWidth="1"/>
    <col min="3" max="6" width="15.7109375" style="1" customWidth="1"/>
    <col min="7" max="15" width="17.7109375" style="1" customWidth="1"/>
    <col min="16" max="16" width="15.5703125" style="1" customWidth="1"/>
    <col min="17" max="16384" width="9.85546875" style="1"/>
  </cols>
  <sheetData>
    <row r="1" spans="1:6" s="182" customFormat="1" ht="15.75" customHeight="1" x14ac:dyDescent="0.25">
      <c r="A1" s="41" t="s">
        <v>298</v>
      </c>
      <c r="B1" s="106"/>
      <c r="C1" s="107"/>
      <c r="D1" s="414" t="s">
        <v>853</v>
      </c>
      <c r="E1" s="37"/>
      <c r="F1" s="414" t="s">
        <v>805</v>
      </c>
    </row>
    <row r="2" spans="1:6" s="182" customFormat="1" ht="15.75" x14ac:dyDescent="0.25">
      <c r="A2" s="108"/>
      <c r="B2" s="109"/>
      <c r="C2" s="108"/>
      <c r="D2" s="269" t="s">
        <v>170</v>
      </c>
      <c r="E2" s="39"/>
      <c r="F2" s="269" t="s">
        <v>170</v>
      </c>
    </row>
    <row r="3" spans="1:6" x14ac:dyDescent="0.2">
      <c r="A3" s="12">
        <v>1</v>
      </c>
      <c r="B3" s="79" t="s">
        <v>468</v>
      </c>
      <c r="C3" s="169"/>
      <c r="D3" s="32">
        <f>Table_1!D34-Table_1!D32</f>
        <v>0</v>
      </c>
      <c r="E3" s="34"/>
      <c r="F3" s="32">
        <f>Table_1!F34-Table_1!F32</f>
        <v>0</v>
      </c>
    </row>
    <row r="4" spans="1:6" x14ac:dyDescent="0.2">
      <c r="A4" s="12"/>
      <c r="B4" s="101"/>
      <c r="C4" s="170"/>
      <c r="D4" s="171"/>
      <c r="E4" s="172"/>
      <c r="F4" s="171"/>
    </row>
    <row r="5" spans="1:6" x14ac:dyDescent="0.2">
      <c r="A5" s="12">
        <v>2</v>
      </c>
      <c r="B5" s="9" t="s">
        <v>127</v>
      </c>
      <c r="C5" s="177"/>
      <c r="D5" s="20">
        <v>0</v>
      </c>
      <c r="E5" s="177"/>
      <c r="F5" s="20">
        <v>0</v>
      </c>
    </row>
    <row r="6" spans="1:6" x14ac:dyDescent="0.2">
      <c r="A6" s="12"/>
      <c r="B6" s="101"/>
      <c r="C6" s="177"/>
      <c r="D6" s="21"/>
      <c r="E6" s="26"/>
      <c r="F6" s="21"/>
    </row>
    <row r="7" spans="1:6" x14ac:dyDescent="0.2">
      <c r="A7" s="12">
        <v>3</v>
      </c>
      <c r="B7" s="9" t="s">
        <v>128</v>
      </c>
      <c r="C7" s="177"/>
      <c r="D7" s="20">
        <v>0</v>
      </c>
      <c r="E7" s="177"/>
      <c r="F7" s="20">
        <v>0</v>
      </c>
    </row>
    <row r="8" spans="1:6" x14ac:dyDescent="0.2">
      <c r="A8" s="12"/>
      <c r="B8" s="101"/>
      <c r="C8" s="177"/>
      <c r="D8" s="21"/>
      <c r="E8" s="26"/>
      <c r="F8" s="21"/>
    </row>
    <row r="9" spans="1:6" x14ac:dyDescent="0.2">
      <c r="A9" s="12">
        <v>4</v>
      </c>
      <c r="B9" s="9" t="s">
        <v>129</v>
      </c>
      <c r="C9" s="177"/>
      <c r="D9" s="20">
        <v>0</v>
      </c>
      <c r="E9" s="177"/>
      <c r="F9" s="20">
        <v>0</v>
      </c>
    </row>
    <row r="10" spans="1:6" x14ac:dyDescent="0.2">
      <c r="A10" s="12"/>
      <c r="B10" s="101"/>
      <c r="C10" s="178"/>
      <c r="D10" s="21"/>
      <c r="E10" s="26"/>
      <c r="F10" s="21"/>
    </row>
    <row r="11" spans="1:6" x14ac:dyDescent="0.2">
      <c r="A11" s="12">
        <v>5</v>
      </c>
      <c r="B11" s="9" t="s">
        <v>130</v>
      </c>
      <c r="C11" s="177"/>
      <c r="D11" s="20">
        <v>0</v>
      </c>
      <c r="E11" s="177"/>
      <c r="F11" s="20">
        <v>0</v>
      </c>
    </row>
    <row r="12" spans="1:6" x14ac:dyDescent="0.2">
      <c r="A12" s="12"/>
      <c r="B12" s="9"/>
      <c r="C12" s="468"/>
      <c r="D12" s="469">
        <f>D9+D10</f>
        <v>0</v>
      </c>
      <c r="E12" s="470"/>
      <c r="F12" s="471">
        <f>F9+F10</f>
        <v>0</v>
      </c>
    </row>
    <row r="13" spans="1:6" x14ac:dyDescent="0.2">
      <c r="A13" s="12">
        <v>6</v>
      </c>
      <c r="B13" s="10" t="s">
        <v>131</v>
      </c>
      <c r="C13" s="177"/>
      <c r="D13" s="20">
        <v>0</v>
      </c>
      <c r="E13" s="177"/>
      <c r="F13" s="20">
        <v>0</v>
      </c>
    </row>
    <row r="14" spans="1:6" x14ac:dyDescent="0.2">
      <c r="A14" s="12"/>
      <c r="B14" s="9"/>
      <c r="C14" s="468"/>
      <c r="D14" s="469"/>
      <c r="E14" s="470"/>
      <c r="F14" s="471"/>
    </row>
    <row r="15" spans="1:6" x14ac:dyDescent="0.2">
      <c r="A15" s="12">
        <v>7</v>
      </c>
      <c r="B15" s="9" t="s">
        <v>299</v>
      </c>
      <c r="C15" s="177"/>
      <c r="D15" s="20">
        <v>0</v>
      </c>
      <c r="E15" s="177"/>
      <c r="F15" s="20">
        <v>0</v>
      </c>
    </row>
    <row r="16" spans="1:6" x14ac:dyDescent="0.2">
      <c r="A16" s="12"/>
      <c r="B16" s="101"/>
      <c r="C16" s="177"/>
      <c r="D16" s="21"/>
      <c r="E16" s="26"/>
      <c r="F16" s="21"/>
    </row>
    <row r="17" spans="1:6" x14ac:dyDescent="0.2">
      <c r="A17" s="12">
        <v>8</v>
      </c>
      <c r="B17" s="9" t="s">
        <v>132</v>
      </c>
      <c r="C17" s="177"/>
      <c r="D17" s="20">
        <v>0</v>
      </c>
      <c r="E17" s="177"/>
      <c r="F17" s="20">
        <v>0</v>
      </c>
    </row>
    <row r="18" spans="1:6" x14ac:dyDescent="0.2">
      <c r="A18" s="12"/>
      <c r="B18" s="9"/>
      <c r="C18" s="177"/>
      <c r="D18" s="21"/>
      <c r="E18" s="177"/>
      <c r="F18" s="21"/>
    </row>
    <row r="19" spans="1:6" x14ac:dyDescent="0.2">
      <c r="A19" s="12">
        <v>9</v>
      </c>
      <c r="B19" s="9" t="s">
        <v>83</v>
      </c>
      <c r="C19" s="177"/>
      <c r="D19" s="20">
        <v>0</v>
      </c>
      <c r="E19" s="177"/>
      <c r="F19" s="20">
        <v>0</v>
      </c>
    </row>
    <row r="20" spans="1:6" x14ac:dyDescent="0.2">
      <c r="A20" s="12"/>
      <c r="B20" s="101"/>
      <c r="C20" s="170"/>
      <c r="D20" s="171"/>
      <c r="E20" s="172"/>
      <c r="F20" s="171"/>
    </row>
    <row r="21" spans="1:6" x14ac:dyDescent="0.2">
      <c r="A21" s="12">
        <v>10</v>
      </c>
      <c r="B21" s="79" t="s">
        <v>469</v>
      </c>
      <c r="C21" s="169"/>
      <c r="D21" s="32">
        <f>SUM(D3,D5,D7,D9,D11,D13,D15,D17,D19)</f>
        <v>0</v>
      </c>
      <c r="E21" s="34"/>
      <c r="F21" s="32">
        <f>SUM(F3,F5,F7,F9,F11,F13,F15,F17,F19)</f>
        <v>0</v>
      </c>
    </row>
    <row r="22" spans="1:6" x14ac:dyDescent="0.2">
      <c r="A22" s="12"/>
      <c r="B22" s="9"/>
      <c r="C22" s="170"/>
      <c r="D22" s="171"/>
      <c r="E22" s="172"/>
      <c r="F22" s="171"/>
    </row>
    <row r="23" spans="1:6" x14ac:dyDescent="0.2">
      <c r="A23" s="12"/>
      <c r="B23" s="355" t="s">
        <v>491</v>
      </c>
      <c r="C23" s="174"/>
      <c r="D23" s="175"/>
      <c r="E23" s="176"/>
      <c r="F23" s="175"/>
    </row>
    <row r="24" spans="1:6" x14ac:dyDescent="0.2">
      <c r="A24" s="12"/>
      <c r="B24" s="9"/>
      <c r="C24" s="170"/>
      <c r="D24" s="171"/>
      <c r="E24" s="172"/>
      <c r="F24" s="171"/>
    </row>
    <row r="25" spans="1:6" x14ac:dyDescent="0.2">
      <c r="A25" s="12">
        <v>11</v>
      </c>
      <c r="B25" s="9" t="s">
        <v>133</v>
      </c>
      <c r="C25" s="170"/>
      <c r="D25" s="20">
        <v>0</v>
      </c>
      <c r="E25" s="177"/>
      <c r="F25" s="20">
        <v>0</v>
      </c>
    </row>
    <row r="26" spans="1:6" x14ac:dyDescent="0.2">
      <c r="A26" s="12"/>
      <c r="B26" s="9"/>
      <c r="C26" s="170"/>
      <c r="D26" s="171"/>
      <c r="E26" s="172"/>
      <c r="F26" s="171"/>
    </row>
    <row r="27" spans="1:6" x14ac:dyDescent="0.2">
      <c r="A27" s="12">
        <v>12</v>
      </c>
      <c r="B27" s="191" t="s">
        <v>134</v>
      </c>
      <c r="C27" s="169"/>
      <c r="D27" s="32">
        <f>D21</f>
        <v>0</v>
      </c>
      <c r="E27" s="33"/>
      <c r="F27" s="32">
        <f>F21</f>
        <v>0</v>
      </c>
    </row>
    <row r="28" spans="1:6" x14ac:dyDescent="0.2">
      <c r="A28" s="12"/>
      <c r="B28" s="9"/>
      <c r="C28" s="170"/>
      <c r="D28" s="171"/>
      <c r="E28" s="172"/>
      <c r="F28" s="171"/>
    </row>
    <row r="29" spans="1:6" x14ac:dyDescent="0.2">
      <c r="A29" s="12">
        <v>13</v>
      </c>
      <c r="B29" s="79" t="s">
        <v>470</v>
      </c>
      <c r="C29" s="169"/>
      <c r="D29" s="32">
        <f>SUM(D25,D27)</f>
        <v>0</v>
      </c>
      <c r="E29" s="34"/>
      <c r="F29" s="32">
        <f>SUM(F25,F27)</f>
        <v>0</v>
      </c>
    </row>
    <row r="30" spans="1:6" ht="12.75" customHeight="1" x14ac:dyDescent="0.2"/>
    <row r="31" spans="1:6" ht="12.75" customHeight="1" x14ac:dyDescent="0.2">
      <c r="A31" s="199"/>
    </row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5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5.75" customHeight="1" x14ac:dyDescent="0.2"/>
    <row r="67" ht="15" customHeight="1" x14ac:dyDescent="0.2"/>
    <row r="68" ht="12.75" customHeight="1" x14ac:dyDescent="0.2"/>
    <row r="69" ht="12.75" customHeight="1" x14ac:dyDescent="0.2"/>
    <row r="70" ht="12.75" customHeight="1" x14ac:dyDescent="0.2"/>
  </sheetData>
  <sheetProtection algorithmName="SHA-512" hashValue="owuppDILBZO6mYVEVv7l/osJtt6zp/gOIhhs0Dc56wXCy+KrMy5FAZB+uC3drSfdnGZCPgs1t+7L0HlDqmd9Ww==" saltValue="g/v3P64Zx1rvbfyBDpdsPw==" spinCount="100000" sheet="1" objects="1" scenarios="1"/>
  <mergeCells count="4">
    <mergeCell ref="C14:D14"/>
    <mergeCell ref="E14:F14"/>
    <mergeCell ref="C12:D12"/>
    <mergeCell ref="E12:F12"/>
  </mergeCells>
  <phoneticPr fontId="0" type="noConversion"/>
  <conditionalFormatting sqref="O49">
    <cfRule type="expression" dxfId="5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5 F5 F7 D7 D9 D11 D13 D15 D17 D19 D25 F25 F19 F17 F15 F13 F11 F9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26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6" width="17.7109375" style="1" customWidth="1"/>
    <col min="17" max="17" width="10.7109375" style="1" customWidth="1"/>
    <col min="18" max="18" width="9.7109375" style="1" customWidth="1"/>
    <col min="19" max="16384" width="9.85546875" style="1"/>
  </cols>
  <sheetData>
    <row r="1" spans="1:16" ht="15.75" x14ac:dyDescent="0.25">
      <c r="A1" s="41" t="s">
        <v>135</v>
      </c>
      <c r="B1" s="42"/>
      <c r="C1" s="37"/>
      <c r="D1" s="472" t="s">
        <v>856</v>
      </c>
      <c r="E1" s="37"/>
      <c r="F1" s="472" t="s">
        <v>830</v>
      </c>
    </row>
    <row r="2" spans="1:16" ht="15.75" x14ac:dyDescent="0.25">
      <c r="A2" s="38"/>
      <c r="B2" s="43"/>
      <c r="C2" s="38"/>
      <c r="D2" s="473"/>
      <c r="E2" s="40"/>
      <c r="F2" s="473"/>
    </row>
    <row r="3" spans="1:16" ht="15.75" x14ac:dyDescent="0.25">
      <c r="A3" s="39"/>
      <c r="B3" s="44"/>
      <c r="C3" s="39"/>
      <c r="D3" s="269" t="s">
        <v>170</v>
      </c>
      <c r="E3" s="39"/>
      <c r="F3" s="269" t="s">
        <v>170</v>
      </c>
    </row>
    <row r="4" spans="1:16" x14ac:dyDescent="0.2">
      <c r="A4" s="12">
        <v>1</v>
      </c>
      <c r="B4" s="355" t="s">
        <v>492</v>
      </c>
      <c r="C4" s="19"/>
      <c r="D4" s="47"/>
      <c r="E4" s="19"/>
      <c r="F4" s="47"/>
      <c r="P4" s="2"/>
    </row>
    <row r="5" spans="1:16" x14ac:dyDescent="0.2">
      <c r="A5" s="12" t="s">
        <v>250</v>
      </c>
      <c r="B5" s="103" t="s">
        <v>64</v>
      </c>
      <c r="C5" s="18"/>
      <c r="D5" s="20">
        <v>0</v>
      </c>
      <c r="E5" s="18"/>
      <c r="F5" s="20">
        <v>0</v>
      </c>
    </row>
    <row r="6" spans="1:16" x14ac:dyDescent="0.2">
      <c r="A6" s="12" t="s">
        <v>251</v>
      </c>
      <c r="B6" s="103" t="s">
        <v>65</v>
      </c>
      <c r="C6" s="18"/>
      <c r="D6" s="20">
        <v>0</v>
      </c>
      <c r="E6" s="18"/>
      <c r="F6" s="20">
        <v>0</v>
      </c>
    </row>
    <row r="7" spans="1:16" x14ac:dyDescent="0.2">
      <c r="A7" s="12" t="s">
        <v>252</v>
      </c>
      <c r="B7" s="103" t="s">
        <v>66</v>
      </c>
      <c r="C7" s="18"/>
      <c r="D7" s="20">
        <v>0</v>
      </c>
      <c r="E7" s="18"/>
      <c r="F7" s="20">
        <v>0</v>
      </c>
    </row>
    <row r="8" spans="1:16" x14ac:dyDescent="0.2">
      <c r="A8" s="12" t="s">
        <v>253</v>
      </c>
      <c r="B8" s="103" t="s">
        <v>355</v>
      </c>
      <c r="C8" s="18"/>
      <c r="D8" s="21"/>
      <c r="E8" s="18"/>
      <c r="F8" s="21"/>
    </row>
    <row r="9" spans="1:16" x14ac:dyDescent="0.2">
      <c r="A9" s="12" t="s">
        <v>271</v>
      </c>
      <c r="B9" s="197" t="s">
        <v>356</v>
      </c>
      <c r="C9" s="18"/>
      <c r="D9" s="20">
        <v>0</v>
      </c>
      <c r="E9" s="18"/>
      <c r="F9" s="20">
        <v>0</v>
      </c>
    </row>
    <row r="10" spans="1:16" x14ac:dyDescent="0.2">
      <c r="A10" s="12" t="s">
        <v>272</v>
      </c>
      <c r="B10" s="197" t="s">
        <v>357</v>
      </c>
      <c r="C10" s="18"/>
      <c r="D10" s="20">
        <v>0</v>
      </c>
      <c r="E10" s="18"/>
      <c r="F10" s="20">
        <v>0</v>
      </c>
    </row>
    <row r="11" spans="1:16" x14ac:dyDescent="0.2">
      <c r="A11" s="12" t="s">
        <v>254</v>
      </c>
      <c r="B11" s="79" t="s">
        <v>471</v>
      </c>
      <c r="C11" s="33"/>
      <c r="D11" s="32">
        <f>SUM(D5:D10)</f>
        <v>0</v>
      </c>
      <c r="E11" s="33"/>
      <c r="F11" s="32">
        <f>SUM(F5:F10)</f>
        <v>0</v>
      </c>
    </row>
    <row r="12" spans="1:16" x14ac:dyDescent="0.2">
      <c r="A12" s="12"/>
      <c r="B12" s="10"/>
      <c r="C12" s="18"/>
      <c r="D12" s="17"/>
      <c r="E12" s="18"/>
      <c r="F12" s="17"/>
    </row>
    <row r="13" spans="1:16" x14ac:dyDescent="0.2">
      <c r="A13" s="12">
        <v>2</v>
      </c>
      <c r="B13" s="9" t="s">
        <v>493</v>
      </c>
      <c r="C13" s="18"/>
      <c r="D13" s="90">
        <v>0</v>
      </c>
      <c r="E13" s="18"/>
      <c r="F13" s="90">
        <v>0</v>
      </c>
    </row>
    <row r="14" spans="1:16" x14ac:dyDescent="0.2">
      <c r="A14" s="12"/>
      <c r="B14" s="5"/>
      <c r="C14" s="18"/>
      <c r="D14" s="17"/>
      <c r="E14" s="18"/>
      <c r="F14" s="17"/>
    </row>
    <row r="15" spans="1:16" x14ac:dyDescent="0.2">
      <c r="A15" s="12">
        <v>3</v>
      </c>
      <c r="B15" s="355" t="s">
        <v>494</v>
      </c>
      <c r="C15" s="19"/>
      <c r="D15" s="23"/>
      <c r="E15" s="19"/>
      <c r="F15" s="23"/>
    </row>
    <row r="16" spans="1:16" x14ac:dyDescent="0.2">
      <c r="A16" s="12" t="s">
        <v>264</v>
      </c>
      <c r="B16" s="103" t="s">
        <v>67</v>
      </c>
      <c r="C16" s="18"/>
      <c r="D16" s="20">
        <v>0</v>
      </c>
      <c r="E16" s="18"/>
      <c r="F16" s="20">
        <v>0</v>
      </c>
    </row>
    <row r="17" spans="1:16" x14ac:dyDescent="0.2">
      <c r="A17" s="12" t="s">
        <v>265</v>
      </c>
      <c r="B17" s="103" t="s">
        <v>68</v>
      </c>
      <c r="C17" s="18"/>
      <c r="D17" s="20">
        <v>0</v>
      </c>
      <c r="E17" s="18"/>
      <c r="F17" s="20">
        <v>0</v>
      </c>
      <c r="P17" s="2"/>
    </row>
    <row r="18" spans="1:16" x14ac:dyDescent="0.2">
      <c r="A18" s="12" t="s">
        <v>266</v>
      </c>
      <c r="B18" s="103" t="s">
        <v>66</v>
      </c>
      <c r="C18" s="18"/>
      <c r="D18" s="20">
        <v>0</v>
      </c>
      <c r="E18" s="18"/>
      <c r="F18" s="20">
        <v>0</v>
      </c>
    </row>
    <row r="19" spans="1:16" x14ac:dyDescent="0.2">
      <c r="A19" s="12" t="s">
        <v>267</v>
      </c>
      <c r="B19" s="103" t="s">
        <v>69</v>
      </c>
      <c r="C19" s="18"/>
      <c r="D19" s="20">
        <v>0</v>
      </c>
      <c r="E19" s="18"/>
      <c r="F19" s="20">
        <v>0</v>
      </c>
    </row>
    <row r="20" spans="1:16" x14ac:dyDescent="0.2">
      <c r="A20" s="12" t="s">
        <v>268</v>
      </c>
      <c r="B20" s="79" t="s">
        <v>472</v>
      </c>
      <c r="C20" s="33"/>
      <c r="D20" s="32">
        <f>SUM(D16:D19)</f>
        <v>0</v>
      </c>
      <c r="E20" s="33"/>
      <c r="F20" s="32">
        <f>SUM(F16:F19)</f>
        <v>0</v>
      </c>
    </row>
    <row r="21" spans="1:16" x14ac:dyDescent="0.2">
      <c r="A21" s="12"/>
      <c r="B21" s="5"/>
      <c r="C21" s="18"/>
      <c r="D21" s="17"/>
      <c r="E21" s="18"/>
      <c r="F21" s="17"/>
    </row>
    <row r="22" spans="1:16" x14ac:dyDescent="0.2">
      <c r="A22" s="12">
        <v>4</v>
      </c>
      <c r="B22" s="355" t="s">
        <v>495</v>
      </c>
      <c r="C22" s="19"/>
      <c r="D22" s="23"/>
      <c r="E22" s="19"/>
      <c r="F22" s="23"/>
      <c r="P22" s="2"/>
    </row>
    <row r="23" spans="1:16" x14ac:dyDescent="0.2">
      <c r="A23" s="12" t="s">
        <v>276</v>
      </c>
      <c r="B23" s="103" t="s">
        <v>70</v>
      </c>
      <c r="C23" s="18"/>
      <c r="D23" s="20">
        <v>0</v>
      </c>
      <c r="E23" s="18"/>
      <c r="F23" s="20">
        <v>0</v>
      </c>
      <c r="P23" s="3"/>
    </row>
    <row r="24" spans="1:16" x14ac:dyDescent="0.2">
      <c r="A24" s="12" t="s">
        <v>277</v>
      </c>
      <c r="B24" s="103" t="s">
        <v>71</v>
      </c>
      <c r="C24" s="18"/>
      <c r="D24" s="20">
        <v>0</v>
      </c>
      <c r="E24" s="18"/>
      <c r="F24" s="20">
        <v>0</v>
      </c>
      <c r="P24" s="3"/>
    </row>
    <row r="25" spans="1:16" x14ac:dyDescent="0.2">
      <c r="A25" s="12" t="s">
        <v>278</v>
      </c>
      <c r="B25" s="103" t="s">
        <v>72</v>
      </c>
      <c r="C25" s="18"/>
      <c r="D25" s="20">
        <v>0</v>
      </c>
      <c r="E25" s="18"/>
      <c r="F25" s="20">
        <v>0</v>
      </c>
    </row>
    <row r="26" spans="1:16" x14ac:dyDescent="0.2">
      <c r="A26" s="12" t="s">
        <v>279</v>
      </c>
      <c r="B26" s="79" t="s">
        <v>473</v>
      </c>
      <c r="C26" s="33"/>
      <c r="D26" s="32">
        <f>SUM(D23:D25)</f>
        <v>0</v>
      </c>
      <c r="E26" s="33"/>
      <c r="F26" s="32">
        <f>SUM(F23:F25)</f>
        <v>0</v>
      </c>
    </row>
    <row r="27" spans="1:16" x14ac:dyDescent="0.2">
      <c r="A27" s="12"/>
      <c r="B27" s="5"/>
      <c r="C27" s="18"/>
      <c r="D27" s="17"/>
      <c r="E27" s="18"/>
      <c r="F27" s="17"/>
    </row>
    <row r="28" spans="1:16" x14ac:dyDescent="0.2">
      <c r="A28" s="12">
        <v>5</v>
      </c>
      <c r="B28" s="79" t="s">
        <v>474</v>
      </c>
      <c r="C28" s="33"/>
      <c r="D28" s="32">
        <f>D20-D26</f>
        <v>0</v>
      </c>
      <c r="E28" s="33"/>
      <c r="F28" s="32">
        <f>F20-F26</f>
        <v>0</v>
      </c>
    </row>
    <row r="29" spans="1:16" x14ac:dyDescent="0.2">
      <c r="A29" s="12"/>
      <c r="B29" s="5"/>
      <c r="C29" s="18"/>
      <c r="D29" s="17"/>
      <c r="E29" s="18"/>
      <c r="F29" s="17"/>
    </row>
    <row r="30" spans="1:16" x14ac:dyDescent="0.2">
      <c r="A30" s="12">
        <v>6</v>
      </c>
      <c r="B30" s="79" t="s">
        <v>475</v>
      </c>
      <c r="C30" s="34"/>
      <c r="D30" s="32">
        <f>+D11+D13+D28</f>
        <v>0</v>
      </c>
      <c r="E30" s="34"/>
      <c r="F30" s="32">
        <f>+F11+F13+F28</f>
        <v>0</v>
      </c>
    </row>
    <row r="31" spans="1:16" x14ac:dyDescent="0.2">
      <c r="A31" s="12"/>
      <c r="B31" s="5"/>
      <c r="C31" s="18"/>
      <c r="D31" s="17"/>
      <c r="E31" s="18"/>
      <c r="F31" s="17"/>
    </row>
    <row r="32" spans="1:16" x14ac:dyDescent="0.2">
      <c r="A32" s="12">
        <v>7</v>
      </c>
      <c r="B32" s="355" t="s">
        <v>496</v>
      </c>
      <c r="C32" s="19"/>
      <c r="D32" s="23"/>
      <c r="E32" s="19"/>
      <c r="F32" s="23"/>
    </row>
    <row r="33" spans="1:6" x14ac:dyDescent="0.2">
      <c r="A33" s="12" t="s">
        <v>269</v>
      </c>
      <c r="B33" s="420" t="s">
        <v>866</v>
      </c>
      <c r="C33" s="18"/>
      <c r="D33" s="20">
        <v>0</v>
      </c>
      <c r="E33" s="18"/>
      <c r="F33" s="20">
        <v>0</v>
      </c>
    </row>
    <row r="34" spans="1:6" x14ac:dyDescent="0.2">
      <c r="A34" s="12" t="s">
        <v>270</v>
      </c>
      <c r="B34" s="420" t="s">
        <v>73</v>
      </c>
      <c r="C34" s="18"/>
      <c r="D34" s="20">
        <v>0</v>
      </c>
      <c r="E34" s="18"/>
      <c r="F34" s="20">
        <v>0</v>
      </c>
    </row>
    <row r="35" spans="1:6" x14ac:dyDescent="0.2">
      <c r="A35" s="12" t="s">
        <v>280</v>
      </c>
      <c r="B35" s="420" t="s">
        <v>867</v>
      </c>
      <c r="C35" s="18"/>
      <c r="D35" s="20">
        <v>0</v>
      </c>
      <c r="E35" s="18"/>
      <c r="F35" s="20">
        <v>0</v>
      </c>
    </row>
    <row r="36" spans="1:6" x14ac:dyDescent="0.2">
      <c r="A36" s="12" t="s">
        <v>281</v>
      </c>
      <c r="B36" s="79" t="s">
        <v>476</v>
      </c>
      <c r="C36" s="33"/>
      <c r="D36" s="32">
        <f>SUM(D33:D35)</f>
        <v>0</v>
      </c>
      <c r="E36" s="33"/>
      <c r="F36" s="32">
        <f>SUM(F33:F35)</f>
        <v>0</v>
      </c>
    </row>
    <row r="37" spans="1:6" x14ac:dyDescent="0.2">
      <c r="A37" s="12"/>
      <c r="B37" s="5"/>
      <c r="C37" s="18"/>
      <c r="D37" s="17"/>
      <c r="E37" s="18"/>
      <c r="F37" s="17"/>
    </row>
    <row r="38" spans="1:6" x14ac:dyDescent="0.2">
      <c r="A38" s="12">
        <v>8</v>
      </c>
      <c r="B38" s="7" t="s">
        <v>497</v>
      </c>
      <c r="C38" s="18"/>
      <c r="D38" s="20">
        <v>0</v>
      </c>
      <c r="E38" s="18"/>
      <c r="F38" s="20">
        <v>0</v>
      </c>
    </row>
    <row r="39" spans="1:6" x14ac:dyDescent="0.2">
      <c r="A39" s="12"/>
      <c r="B39" s="5"/>
      <c r="C39" s="18"/>
      <c r="D39" s="17"/>
      <c r="E39" s="18"/>
      <c r="F39" s="17"/>
    </row>
    <row r="40" spans="1:6" x14ac:dyDescent="0.2">
      <c r="A40" s="12">
        <v>9</v>
      </c>
      <c r="B40" s="79" t="s">
        <v>477</v>
      </c>
      <c r="C40" s="34"/>
      <c r="D40" s="32">
        <f>+D30-D36-D38</f>
        <v>0</v>
      </c>
      <c r="E40" s="34"/>
      <c r="F40" s="32">
        <f>+F30-F36-F38</f>
        <v>0</v>
      </c>
    </row>
    <row r="41" spans="1:6" x14ac:dyDescent="0.2">
      <c r="A41" s="12"/>
      <c r="B41" s="7"/>
      <c r="C41" s="18"/>
      <c r="D41" s="17"/>
      <c r="E41" s="18"/>
      <c r="F41" s="17"/>
    </row>
    <row r="42" spans="1:6" x14ac:dyDescent="0.2">
      <c r="A42" s="12">
        <v>10</v>
      </c>
      <c r="B42" s="7" t="s">
        <v>498</v>
      </c>
      <c r="C42" s="18"/>
      <c r="D42" s="20">
        <v>0</v>
      </c>
      <c r="E42" s="18"/>
      <c r="F42" s="20">
        <v>0</v>
      </c>
    </row>
    <row r="43" spans="1:6" x14ac:dyDescent="0.2">
      <c r="A43" s="12"/>
      <c r="B43" s="7"/>
      <c r="C43" s="18"/>
      <c r="D43" s="21"/>
      <c r="E43" s="18"/>
      <c r="F43" s="21"/>
    </row>
    <row r="44" spans="1:6" x14ac:dyDescent="0.2">
      <c r="A44" s="12">
        <v>11</v>
      </c>
      <c r="B44" s="79" t="s">
        <v>478</v>
      </c>
      <c r="C44" s="33"/>
      <c r="D44" s="32">
        <f>D40+D42</f>
        <v>0</v>
      </c>
      <c r="E44" s="33"/>
      <c r="F44" s="32">
        <f>F40+F42</f>
        <v>0</v>
      </c>
    </row>
    <row r="45" spans="1:6" x14ac:dyDescent="0.2">
      <c r="A45" s="12"/>
      <c r="B45" s="5"/>
      <c r="C45" s="18"/>
      <c r="D45" s="17"/>
      <c r="E45" s="18"/>
      <c r="F45" s="17"/>
    </row>
    <row r="46" spans="1:6" x14ac:dyDescent="0.2">
      <c r="A46" s="12">
        <v>12</v>
      </c>
      <c r="B46" s="7" t="s">
        <v>499</v>
      </c>
      <c r="C46" s="18"/>
      <c r="D46" s="20">
        <v>0</v>
      </c>
      <c r="E46" s="18"/>
      <c r="F46" s="20">
        <v>0</v>
      </c>
    </row>
    <row r="47" spans="1:6" x14ac:dyDescent="0.2">
      <c r="A47" s="12"/>
      <c r="B47" s="5"/>
      <c r="C47" s="18"/>
      <c r="D47" s="17"/>
      <c r="E47" s="18"/>
      <c r="F47" s="17"/>
    </row>
    <row r="48" spans="1:6" x14ac:dyDescent="0.2">
      <c r="A48" s="12">
        <v>13</v>
      </c>
      <c r="B48" s="355" t="s">
        <v>500</v>
      </c>
      <c r="C48" s="19"/>
      <c r="D48" s="23"/>
      <c r="E48" s="19"/>
      <c r="F48" s="23"/>
    </row>
    <row r="49" spans="1:6" x14ac:dyDescent="0.2">
      <c r="A49" s="12" t="s">
        <v>282</v>
      </c>
      <c r="B49" s="103" t="s">
        <v>74</v>
      </c>
      <c r="C49" s="18"/>
      <c r="D49" s="20">
        <v>0</v>
      </c>
      <c r="E49" s="18"/>
      <c r="F49" s="20">
        <v>0</v>
      </c>
    </row>
    <row r="50" spans="1:6" x14ac:dyDescent="0.2">
      <c r="A50" s="12" t="s">
        <v>283</v>
      </c>
      <c r="B50" s="103" t="s">
        <v>75</v>
      </c>
      <c r="C50" s="18"/>
      <c r="D50" s="20">
        <v>0</v>
      </c>
      <c r="E50" s="18"/>
      <c r="F50" s="20">
        <v>0</v>
      </c>
    </row>
    <row r="51" spans="1:6" x14ac:dyDescent="0.2">
      <c r="A51" s="12" t="s">
        <v>284</v>
      </c>
      <c r="B51" s="79" t="s">
        <v>479</v>
      </c>
      <c r="C51" s="33"/>
      <c r="D51" s="32">
        <f>SUM(D49:D50)</f>
        <v>0</v>
      </c>
      <c r="E51" s="33"/>
      <c r="F51" s="32">
        <f>SUM(F49:F50)</f>
        <v>0</v>
      </c>
    </row>
    <row r="52" spans="1:6" x14ac:dyDescent="0.2">
      <c r="A52" s="12"/>
      <c r="B52" s="5"/>
      <c r="C52" s="18"/>
      <c r="D52" s="17"/>
      <c r="E52" s="18"/>
      <c r="F52" s="17"/>
    </row>
    <row r="53" spans="1:6" x14ac:dyDescent="0.2">
      <c r="A53" s="12">
        <v>14</v>
      </c>
      <c r="B53" s="355" t="s">
        <v>501</v>
      </c>
      <c r="C53" s="19"/>
      <c r="D53" s="23"/>
      <c r="E53" s="19"/>
      <c r="F53" s="23"/>
    </row>
    <row r="54" spans="1:6" x14ac:dyDescent="0.2">
      <c r="A54" s="12" t="s">
        <v>285</v>
      </c>
      <c r="B54" s="103" t="s">
        <v>76</v>
      </c>
      <c r="C54" s="18"/>
      <c r="D54" s="20">
        <v>0</v>
      </c>
      <c r="E54" s="18"/>
      <c r="F54" s="20">
        <v>0</v>
      </c>
    </row>
    <row r="55" spans="1:6" x14ac:dyDescent="0.2">
      <c r="A55" s="12" t="s">
        <v>286</v>
      </c>
      <c r="B55" s="103" t="s">
        <v>77</v>
      </c>
      <c r="C55" s="18"/>
      <c r="D55" s="20">
        <v>0</v>
      </c>
      <c r="E55" s="18"/>
      <c r="F55" s="20">
        <v>0</v>
      </c>
    </row>
    <row r="56" spans="1:6" x14ac:dyDescent="0.2">
      <c r="A56" s="12" t="s">
        <v>287</v>
      </c>
      <c r="B56" s="103" t="s">
        <v>78</v>
      </c>
      <c r="C56" s="18"/>
      <c r="D56" s="20">
        <v>0</v>
      </c>
      <c r="E56" s="18"/>
      <c r="F56" s="20">
        <v>0</v>
      </c>
    </row>
    <row r="57" spans="1:6" x14ac:dyDescent="0.2">
      <c r="A57" s="12" t="s">
        <v>223</v>
      </c>
      <c r="B57" s="103" t="s">
        <v>205</v>
      </c>
      <c r="C57" s="18"/>
      <c r="D57" s="20">
        <v>0</v>
      </c>
      <c r="E57" s="18"/>
      <c r="F57" s="20">
        <v>0</v>
      </c>
    </row>
    <row r="58" spans="1:6" x14ac:dyDescent="0.2">
      <c r="A58" s="12" t="s">
        <v>365</v>
      </c>
      <c r="B58" s="79" t="s">
        <v>480</v>
      </c>
      <c r="C58" s="33"/>
      <c r="D58" s="32">
        <f>SUM(D54:D57)</f>
        <v>0</v>
      </c>
      <c r="E58" s="33"/>
      <c r="F58" s="32">
        <f>SUM(F54:F57)</f>
        <v>0</v>
      </c>
    </row>
    <row r="59" spans="1:6" x14ac:dyDescent="0.2">
      <c r="A59" s="12"/>
      <c r="B59" s="5"/>
      <c r="C59" s="18"/>
      <c r="D59" s="17"/>
      <c r="E59" s="18"/>
      <c r="F59" s="17"/>
    </row>
    <row r="60" spans="1:6" x14ac:dyDescent="0.2">
      <c r="A60" s="12">
        <v>15</v>
      </c>
      <c r="B60" s="79" t="s">
        <v>481</v>
      </c>
      <c r="C60" s="33"/>
      <c r="D60" s="32">
        <f>+D46+D51+D58</f>
        <v>0</v>
      </c>
      <c r="E60" s="33"/>
      <c r="F60" s="32">
        <f>+F46+F51+F58</f>
        <v>0</v>
      </c>
    </row>
    <row r="61" spans="1:6" ht="12.75" customHeight="1" x14ac:dyDescent="0.2">
      <c r="A61" s="15"/>
      <c r="B61" s="15"/>
      <c r="C61" s="15"/>
      <c r="D61" s="15"/>
      <c r="E61" s="15"/>
      <c r="F61" s="15"/>
    </row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5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5.75" customHeight="1" x14ac:dyDescent="0.2"/>
    <row r="109" ht="15" customHeight="1" x14ac:dyDescent="0.2"/>
    <row r="110" ht="12.75" customHeight="1" x14ac:dyDescent="0.2"/>
    <row r="111" ht="12.75" customHeight="1" x14ac:dyDescent="0.2"/>
    <row r="112" ht="12.75" customHeight="1" x14ac:dyDescent="0.2"/>
    <row r="126" spans="21:21" x14ac:dyDescent="0.2">
      <c r="U126" s="83"/>
    </row>
  </sheetData>
  <sheetProtection algorithmName="SHA-512" hashValue="PIMT0CqyPfs8f2y2HIYLVYLuuRKomHE9fUSbEsuzbfbl/ANpbx1a+CnTO2XN6IKv9chCIC9R2l5xjExhcNAMdQ==" saltValue="CatR+SnWj2vJlfGzhoxyfw==" spinCount="100000" sheet="1" objects="1" scenarios="1"/>
  <mergeCells count="2">
    <mergeCell ref="D1:D2"/>
    <mergeCell ref="F1:F2"/>
  </mergeCells>
  <phoneticPr fontId="0" type="noConversion"/>
  <conditionalFormatting sqref="P91">
    <cfRule type="expression" dxfId="4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5:D7 F5:F7 F9:F10 D9:D10 D13 F13 F16:F19 D16:D19 D23:D25 F23:F25 D33:D35 F33:F35 F38 D38 D42 F42 F46 D46 D49:D50 F49:F50 F54:F57 D54:D57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6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2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6" width="15.7109375" style="1" customWidth="1"/>
    <col min="7" max="17" width="17.7109375" style="1" customWidth="1"/>
    <col min="18" max="18" width="107.5703125" style="1" customWidth="1"/>
    <col min="19" max="19" width="22.7109375" style="1" customWidth="1"/>
    <col min="20" max="20" width="10.7109375" style="1" customWidth="1"/>
    <col min="21" max="21" width="9.7109375" style="1" customWidth="1"/>
    <col min="22" max="32" width="9.85546875" style="1"/>
    <col min="33" max="33" width="15.5703125" style="1" customWidth="1"/>
    <col min="34" max="16384" width="9.85546875" style="1"/>
  </cols>
  <sheetData>
    <row r="1" spans="1:6" ht="15.75" x14ac:dyDescent="0.25">
      <c r="A1" s="41" t="s">
        <v>136</v>
      </c>
      <c r="B1" s="42"/>
      <c r="C1" s="37"/>
      <c r="D1" s="472" t="s">
        <v>858</v>
      </c>
      <c r="E1" s="37"/>
      <c r="F1" s="472" t="s">
        <v>831</v>
      </c>
    </row>
    <row r="2" spans="1:6" ht="15.75" x14ac:dyDescent="0.25">
      <c r="A2" s="38"/>
      <c r="B2" s="43"/>
      <c r="C2" s="38"/>
      <c r="D2" s="473"/>
      <c r="E2" s="40"/>
      <c r="F2" s="473"/>
    </row>
    <row r="3" spans="1:6" ht="15.75" x14ac:dyDescent="0.25">
      <c r="A3" s="38"/>
      <c r="B3" s="43"/>
      <c r="C3" s="38"/>
      <c r="D3" s="270" t="s">
        <v>170</v>
      </c>
      <c r="E3" s="38"/>
      <c r="F3" s="270" t="s">
        <v>170</v>
      </c>
    </row>
    <row r="4" spans="1:6" x14ac:dyDescent="0.2">
      <c r="A4" s="12">
        <v>1</v>
      </c>
      <c r="B4" s="9" t="s">
        <v>502</v>
      </c>
      <c r="C4" s="18"/>
      <c r="D4" s="20">
        <v>0</v>
      </c>
      <c r="E4" s="18"/>
      <c r="F4" s="20">
        <v>0</v>
      </c>
    </row>
    <row r="5" spans="1:6" x14ac:dyDescent="0.2">
      <c r="A5" s="12"/>
      <c r="B5" s="5"/>
      <c r="C5" s="18"/>
      <c r="D5" s="17"/>
      <c r="E5" s="18"/>
      <c r="F5" s="17"/>
    </row>
    <row r="6" spans="1:6" x14ac:dyDescent="0.2">
      <c r="A6" s="12">
        <v>2</v>
      </c>
      <c r="B6" s="355" t="s">
        <v>503</v>
      </c>
      <c r="C6" s="19"/>
      <c r="D6" s="23"/>
      <c r="E6" s="19"/>
      <c r="F6" s="23"/>
    </row>
    <row r="7" spans="1:6" x14ac:dyDescent="0.2">
      <c r="A7" s="12" t="s">
        <v>255</v>
      </c>
      <c r="B7" s="103" t="s">
        <v>79</v>
      </c>
      <c r="C7" s="18"/>
      <c r="D7" s="20">
        <v>0</v>
      </c>
      <c r="E7" s="18"/>
      <c r="F7" s="20">
        <v>0</v>
      </c>
    </row>
    <row r="8" spans="1:6" x14ac:dyDescent="0.2">
      <c r="A8" s="12" t="s">
        <v>256</v>
      </c>
      <c r="B8" s="103" t="s">
        <v>80</v>
      </c>
      <c r="C8" s="18"/>
      <c r="D8" s="20">
        <v>0</v>
      </c>
      <c r="E8" s="18"/>
      <c r="F8" s="20">
        <v>0</v>
      </c>
    </row>
    <row r="9" spans="1:6" x14ac:dyDescent="0.2">
      <c r="A9" s="12" t="s">
        <v>257</v>
      </c>
      <c r="B9" s="103" t="s">
        <v>81</v>
      </c>
      <c r="C9" s="18"/>
      <c r="D9" s="20">
        <v>0</v>
      </c>
      <c r="E9" s="18"/>
      <c r="F9" s="20">
        <v>0</v>
      </c>
    </row>
    <row r="10" spans="1:6" x14ac:dyDescent="0.2">
      <c r="A10" s="12" t="s">
        <v>258</v>
      </c>
      <c r="B10" s="103" t="s">
        <v>82</v>
      </c>
      <c r="C10" s="18"/>
      <c r="D10" s="20">
        <v>0</v>
      </c>
      <c r="E10" s="18"/>
      <c r="F10" s="20">
        <v>0</v>
      </c>
    </row>
    <row r="11" spans="1:6" x14ac:dyDescent="0.2">
      <c r="A11" s="12" t="s">
        <v>259</v>
      </c>
      <c r="B11" s="103" t="s">
        <v>83</v>
      </c>
      <c r="C11" s="18"/>
      <c r="D11" s="20">
        <v>0</v>
      </c>
      <c r="E11" s="18"/>
      <c r="F11" s="20">
        <v>0</v>
      </c>
    </row>
    <row r="12" spans="1:6" x14ac:dyDescent="0.2">
      <c r="A12" s="12" t="s">
        <v>260</v>
      </c>
      <c r="B12" s="79" t="s">
        <v>84</v>
      </c>
      <c r="C12" s="33"/>
      <c r="D12" s="32">
        <f>SUM(D7:D11)</f>
        <v>0</v>
      </c>
      <c r="E12" s="33"/>
      <c r="F12" s="32">
        <f>SUM(F7:F11)</f>
        <v>0</v>
      </c>
    </row>
    <row r="13" spans="1:6" x14ac:dyDescent="0.2">
      <c r="A13" s="12"/>
      <c r="B13" s="5"/>
      <c r="C13" s="18"/>
      <c r="D13" s="17"/>
      <c r="E13" s="18"/>
      <c r="F13" s="17"/>
    </row>
    <row r="14" spans="1:6" x14ac:dyDescent="0.2">
      <c r="A14" s="12">
        <v>3</v>
      </c>
      <c r="B14" s="7" t="s">
        <v>202</v>
      </c>
      <c r="C14" s="18"/>
      <c r="D14" s="20">
        <v>0</v>
      </c>
      <c r="E14" s="18"/>
      <c r="F14" s="20">
        <v>0</v>
      </c>
    </row>
    <row r="15" spans="1:6" x14ac:dyDescent="0.2">
      <c r="A15" s="12"/>
      <c r="B15" s="5"/>
      <c r="C15" s="18"/>
      <c r="D15" s="17"/>
      <c r="E15" s="18"/>
      <c r="F15" s="17"/>
    </row>
    <row r="16" spans="1:6" x14ac:dyDescent="0.2">
      <c r="A16" s="12">
        <v>4</v>
      </c>
      <c r="B16" s="355" t="s">
        <v>504</v>
      </c>
      <c r="C16" s="19"/>
      <c r="D16" s="23"/>
      <c r="E16" s="19"/>
      <c r="F16" s="23"/>
    </row>
    <row r="17" spans="1:6" x14ac:dyDescent="0.2">
      <c r="A17" s="12" t="s">
        <v>276</v>
      </c>
      <c r="B17" s="103" t="s">
        <v>85</v>
      </c>
      <c r="C17" s="18"/>
      <c r="D17" s="20">
        <v>0</v>
      </c>
      <c r="E17" s="18"/>
      <c r="F17" s="20">
        <v>0</v>
      </c>
    </row>
    <row r="18" spans="1:6" x14ac:dyDescent="0.2">
      <c r="A18" s="12" t="s">
        <v>277</v>
      </c>
      <c r="B18" s="103" t="s">
        <v>86</v>
      </c>
      <c r="C18" s="18"/>
      <c r="D18" s="20">
        <v>0</v>
      </c>
      <c r="E18" s="18"/>
      <c r="F18" s="20">
        <v>0</v>
      </c>
    </row>
    <row r="19" spans="1:6" x14ac:dyDescent="0.2">
      <c r="A19" s="12" t="s">
        <v>278</v>
      </c>
      <c r="B19" s="79" t="s">
        <v>87</v>
      </c>
      <c r="C19" s="33"/>
      <c r="D19" s="32">
        <f>SUM(D17:D18)</f>
        <v>0</v>
      </c>
      <c r="E19" s="33"/>
      <c r="F19" s="32">
        <f>SUM(F17:F18)</f>
        <v>0</v>
      </c>
    </row>
    <row r="20" spans="1:6" x14ac:dyDescent="0.2">
      <c r="A20" s="12" t="s">
        <v>279</v>
      </c>
      <c r="B20" s="103" t="s">
        <v>88</v>
      </c>
      <c r="C20" s="18"/>
      <c r="D20" s="20">
        <v>0</v>
      </c>
      <c r="E20" s="18"/>
      <c r="F20" s="20">
        <v>0</v>
      </c>
    </row>
    <row r="21" spans="1:6" x14ac:dyDescent="0.2">
      <c r="A21" s="12" t="s">
        <v>288</v>
      </c>
      <c r="B21" s="103" t="s">
        <v>89</v>
      </c>
      <c r="C21" s="18"/>
      <c r="D21" s="20">
        <v>0</v>
      </c>
      <c r="E21" s="18"/>
      <c r="F21" s="20">
        <v>0</v>
      </c>
    </row>
    <row r="22" spans="1:6" x14ac:dyDescent="0.2">
      <c r="A22" s="12" t="s">
        <v>289</v>
      </c>
      <c r="B22" s="103" t="s">
        <v>90</v>
      </c>
      <c r="C22" s="18"/>
      <c r="D22" s="20">
        <v>0</v>
      </c>
      <c r="E22" s="18"/>
      <c r="F22" s="20">
        <v>0</v>
      </c>
    </row>
    <row r="23" spans="1:6" x14ac:dyDescent="0.2">
      <c r="A23" s="12" t="s">
        <v>290</v>
      </c>
      <c r="B23" s="103" t="s">
        <v>91</v>
      </c>
      <c r="C23" s="18"/>
      <c r="D23" s="20">
        <v>0</v>
      </c>
      <c r="E23" s="18"/>
      <c r="F23" s="20">
        <v>0</v>
      </c>
    </row>
    <row r="24" spans="1:6" x14ac:dyDescent="0.2">
      <c r="A24" s="12" t="s">
        <v>291</v>
      </c>
      <c r="B24" s="103" t="s">
        <v>83</v>
      </c>
      <c r="C24" s="18"/>
      <c r="D24" s="20">
        <v>0</v>
      </c>
      <c r="E24" s="18"/>
      <c r="F24" s="20">
        <v>0</v>
      </c>
    </row>
    <row r="25" spans="1:6" x14ac:dyDescent="0.2">
      <c r="A25" s="12" t="s">
        <v>292</v>
      </c>
      <c r="B25" s="79" t="s">
        <v>92</v>
      </c>
      <c r="C25" s="33"/>
      <c r="D25" s="32">
        <f>SUM(D19:D24)</f>
        <v>0</v>
      </c>
      <c r="E25" s="33"/>
      <c r="F25" s="32">
        <f>SUM(F19:F24)</f>
        <v>0</v>
      </c>
    </row>
    <row r="26" spans="1:6" x14ac:dyDescent="0.2">
      <c r="A26" s="12"/>
      <c r="B26" s="5"/>
      <c r="C26" s="18"/>
      <c r="D26" s="17"/>
      <c r="E26" s="18"/>
      <c r="F26" s="17"/>
    </row>
    <row r="27" spans="1:6" x14ac:dyDescent="0.2">
      <c r="A27" s="12">
        <v>5</v>
      </c>
      <c r="B27" s="79" t="s">
        <v>482</v>
      </c>
      <c r="C27" s="33"/>
      <c r="D27" s="32">
        <f>+D4+D12+D14+D25</f>
        <v>0</v>
      </c>
      <c r="E27" s="33"/>
      <c r="F27" s="32">
        <f>+F4+F12+F14+F25</f>
        <v>0</v>
      </c>
    </row>
    <row r="28" spans="1:6" x14ac:dyDescent="0.2">
      <c r="A28" s="12"/>
      <c r="B28" s="5"/>
      <c r="C28" s="18"/>
      <c r="D28" s="17"/>
      <c r="E28" s="18"/>
      <c r="F28" s="17"/>
    </row>
    <row r="29" spans="1:6" x14ac:dyDescent="0.2">
      <c r="A29" s="12">
        <v>6</v>
      </c>
      <c r="B29" s="5" t="s">
        <v>505</v>
      </c>
      <c r="C29" s="18"/>
      <c r="D29" s="20">
        <v>0</v>
      </c>
      <c r="E29" s="18"/>
      <c r="F29" s="20">
        <v>0</v>
      </c>
    </row>
    <row r="30" spans="1:6" x14ac:dyDescent="0.2">
      <c r="A30" s="12"/>
      <c r="B30" s="5"/>
      <c r="C30" s="18"/>
      <c r="D30" s="17"/>
      <c r="E30" s="18"/>
      <c r="F30" s="17"/>
    </row>
    <row r="31" spans="1:6" x14ac:dyDescent="0.2">
      <c r="A31" s="12">
        <v>7</v>
      </c>
      <c r="B31" s="355" t="s">
        <v>506</v>
      </c>
      <c r="C31" s="19"/>
      <c r="D31" s="23"/>
      <c r="E31" s="19"/>
      <c r="F31" s="23"/>
    </row>
    <row r="32" spans="1:6" x14ac:dyDescent="0.2">
      <c r="A32" s="12" t="s">
        <v>269</v>
      </c>
      <c r="B32" s="103" t="s">
        <v>93</v>
      </c>
      <c r="C32" s="18"/>
      <c r="D32" s="20">
        <v>0</v>
      </c>
      <c r="E32" s="18"/>
      <c r="F32" s="20">
        <v>0</v>
      </c>
    </row>
    <row r="33" spans="1:6" x14ac:dyDescent="0.2">
      <c r="A33" s="12" t="s">
        <v>270</v>
      </c>
      <c r="B33" s="103" t="s">
        <v>94</v>
      </c>
      <c r="C33" s="18"/>
      <c r="D33" s="20">
        <v>0</v>
      </c>
      <c r="E33" s="18"/>
      <c r="F33" s="20">
        <v>0</v>
      </c>
    </row>
    <row r="34" spans="1:6" x14ac:dyDescent="0.2">
      <c r="A34" s="12" t="s">
        <v>280</v>
      </c>
      <c r="B34" s="103" t="s">
        <v>95</v>
      </c>
      <c r="C34" s="18"/>
      <c r="D34" s="20">
        <v>0</v>
      </c>
      <c r="E34" s="18"/>
      <c r="F34" s="20">
        <v>0</v>
      </c>
    </row>
    <row r="35" spans="1:6" x14ac:dyDescent="0.2">
      <c r="A35" s="12" t="s">
        <v>281</v>
      </c>
      <c r="B35" s="103" t="s">
        <v>83</v>
      </c>
      <c r="C35" s="18"/>
      <c r="D35" s="20">
        <v>0</v>
      </c>
      <c r="E35" s="18"/>
      <c r="F35" s="20">
        <v>0</v>
      </c>
    </row>
    <row r="36" spans="1:6" x14ac:dyDescent="0.2">
      <c r="A36" s="12" t="s">
        <v>296</v>
      </c>
      <c r="B36" s="79" t="s">
        <v>96</v>
      </c>
      <c r="C36" s="33"/>
      <c r="D36" s="32">
        <f>SUM(D32:D35)</f>
        <v>0</v>
      </c>
      <c r="E36" s="33"/>
      <c r="F36" s="32">
        <f>SUM(F32:F35)</f>
        <v>0</v>
      </c>
    </row>
    <row r="37" spans="1:6" x14ac:dyDescent="0.2">
      <c r="A37" s="12"/>
      <c r="B37" s="5"/>
      <c r="C37" s="18"/>
      <c r="D37" s="17"/>
      <c r="E37" s="18"/>
      <c r="F37" s="17"/>
    </row>
    <row r="38" spans="1:6" x14ac:dyDescent="0.2">
      <c r="A38" s="12">
        <v>8</v>
      </c>
      <c r="B38" s="79" t="s">
        <v>42</v>
      </c>
      <c r="C38" s="33"/>
      <c r="D38" s="32">
        <f>+D27+D29+D36</f>
        <v>0</v>
      </c>
      <c r="E38" s="33"/>
      <c r="F38" s="32">
        <f>+F27+F29+F36</f>
        <v>0</v>
      </c>
    </row>
    <row r="39" spans="1:6" x14ac:dyDescent="0.2">
      <c r="A39" s="12"/>
      <c r="B39" s="5"/>
      <c r="C39" s="18"/>
      <c r="D39" s="17"/>
      <c r="E39" s="18"/>
      <c r="F39" s="17"/>
    </row>
    <row r="40" spans="1:6" x14ac:dyDescent="0.2">
      <c r="A40" s="12"/>
      <c r="B40" s="355" t="s">
        <v>507</v>
      </c>
      <c r="C40" s="29"/>
      <c r="D40" s="94"/>
      <c r="E40" s="29"/>
      <c r="F40" s="94"/>
    </row>
    <row r="41" spans="1:6" x14ac:dyDescent="0.2">
      <c r="A41" s="12"/>
      <c r="B41" s="5"/>
      <c r="C41" s="18"/>
      <c r="D41" s="17"/>
      <c r="E41" s="18"/>
      <c r="F41" s="17"/>
    </row>
    <row r="42" spans="1:6" x14ac:dyDescent="0.2">
      <c r="A42" s="12">
        <v>9</v>
      </c>
      <c r="B42" s="79" t="s">
        <v>42</v>
      </c>
      <c r="C42" s="33"/>
      <c r="D42" s="32">
        <f>D38</f>
        <v>0</v>
      </c>
      <c r="E42" s="33"/>
      <c r="F42" s="32">
        <f>F38</f>
        <v>0</v>
      </c>
    </row>
    <row r="43" spans="1:6" x14ac:dyDescent="0.2">
      <c r="A43" s="12"/>
      <c r="B43" s="5"/>
      <c r="C43" s="18"/>
      <c r="D43" s="17"/>
      <c r="E43" s="18"/>
      <c r="F43" s="17"/>
    </row>
    <row r="44" spans="1:6" x14ac:dyDescent="0.2">
      <c r="A44" s="12">
        <v>10</v>
      </c>
      <c r="B44" s="7" t="s">
        <v>43</v>
      </c>
      <c r="C44" s="18"/>
      <c r="D44" s="20">
        <v>0</v>
      </c>
      <c r="E44" s="18"/>
      <c r="F44" s="20">
        <v>0</v>
      </c>
    </row>
    <row r="45" spans="1:6" x14ac:dyDescent="0.2">
      <c r="A45" s="12"/>
      <c r="B45" s="5"/>
      <c r="C45" s="18"/>
      <c r="D45" s="17"/>
      <c r="E45" s="18"/>
      <c r="F45" s="17"/>
    </row>
    <row r="46" spans="1:6" x14ac:dyDescent="0.2">
      <c r="A46" s="12">
        <v>11</v>
      </c>
      <c r="B46" s="7" t="s">
        <v>458</v>
      </c>
      <c r="C46" s="18"/>
      <c r="D46" s="20">
        <v>0</v>
      </c>
      <c r="E46" s="18"/>
      <c r="F46" s="20">
        <v>0</v>
      </c>
    </row>
    <row r="47" spans="1:6" x14ac:dyDescent="0.2">
      <c r="A47" s="12"/>
      <c r="B47" s="5"/>
      <c r="C47" s="18"/>
      <c r="D47" s="17"/>
      <c r="E47" s="18"/>
      <c r="F47" s="17"/>
    </row>
    <row r="48" spans="1:6" x14ac:dyDescent="0.2">
      <c r="A48" s="12">
        <v>12</v>
      </c>
      <c r="B48" s="79" t="s">
        <v>44</v>
      </c>
      <c r="C48" s="33"/>
      <c r="D48" s="32">
        <f>+D42+D44+D46</f>
        <v>0</v>
      </c>
      <c r="E48" s="33"/>
      <c r="F48" s="32">
        <f>+F42+F44+F46</f>
        <v>0</v>
      </c>
    </row>
    <row r="49" spans="1:6" x14ac:dyDescent="0.2">
      <c r="A49" s="12"/>
      <c r="B49" s="5"/>
      <c r="C49" s="18"/>
      <c r="D49" s="17"/>
      <c r="E49" s="18"/>
      <c r="F49" s="17"/>
    </row>
    <row r="50" spans="1:6" x14ac:dyDescent="0.2">
      <c r="A50" s="12">
        <v>13</v>
      </c>
      <c r="B50" s="415" t="s">
        <v>859</v>
      </c>
      <c r="C50" s="18"/>
      <c r="D50" s="20">
        <v>0</v>
      </c>
      <c r="E50" s="18"/>
      <c r="F50" s="20">
        <v>0</v>
      </c>
    </row>
    <row r="51" spans="1:6" x14ac:dyDescent="0.2">
      <c r="A51" s="12"/>
      <c r="B51" s="5"/>
      <c r="C51" s="18"/>
      <c r="D51" s="17"/>
      <c r="E51" s="18"/>
      <c r="F51" s="17"/>
    </row>
    <row r="52" spans="1:6" x14ac:dyDescent="0.2">
      <c r="A52" s="12">
        <v>14</v>
      </c>
      <c r="B52" s="416" t="s">
        <v>857</v>
      </c>
      <c r="C52" s="33"/>
      <c r="D52" s="32">
        <f>+D48+D50</f>
        <v>0</v>
      </c>
      <c r="E52" s="33"/>
      <c r="F52" s="32">
        <f>+F48+F50</f>
        <v>0</v>
      </c>
    </row>
    <row r="55" spans="1:6" ht="12.75" customHeight="1" x14ac:dyDescent="0.2"/>
    <row r="56" spans="1:6" ht="12.75" customHeight="1" x14ac:dyDescent="0.2"/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5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5.75" customHeight="1" x14ac:dyDescent="0.2"/>
    <row r="99" ht="15" customHeight="1" x14ac:dyDescent="0.2"/>
    <row r="100" ht="12.75" customHeight="1" x14ac:dyDescent="0.2"/>
    <row r="101" ht="12.75" customHeight="1" x14ac:dyDescent="0.2"/>
    <row r="102" ht="12.75" customHeight="1" x14ac:dyDescent="0.2"/>
  </sheetData>
  <sheetProtection algorithmName="SHA-512" hashValue="ZMWmMA64OPho5hiZfygKJo8JrSxJmvZRo7lxLg1wrcqdUQhDjRoDKIIamq7fB805ZKD/29mMZrX3U3z5Co+N/Q==" saltValue="S/C1w3Mah0a3M9WmwqpJ+Q==" spinCount="100000" sheet="1" objects="1" scenarios="1"/>
  <mergeCells count="2">
    <mergeCell ref="D1:D2"/>
    <mergeCell ref="F1:F2"/>
  </mergeCells>
  <phoneticPr fontId="0" type="noConversion"/>
  <conditionalFormatting sqref="P81">
    <cfRule type="expression" dxfId="3" priority="1" stopIfTrue="1">
      <formula>SUM($C$1:$G$3)=0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4 F4 F7:F11 D7:D11 D14 F14 F17:F18 D17:D18 D20:D24 F20:F24 F29 D29 D32:D35 F32:F35 F44 D44 D46 F46 F50 D50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O80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82" customWidth="1"/>
    <col min="2" max="2" width="88.85546875" style="182" customWidth="1"/>
    <col min="3" max="3" width="16.5703125" style="1" customWidth="1"/>
    <col min="4" max="17" width="17.7109375" style="1" customWidth="1"/>
    <col min="18" max="18" width="107.5703125" style="1" customWidth="1"/>
    <col min="19" max="19" width="22.7109375" style="1" customWidth="1"/>
    <col min="20" max="20" width="10.7109375" style="1" customWidth="1"/>
    <col min="21" max="21" width="9.7109375" style="1" customWidth="1"/>
    <col min="22" max="32" width="9.85546875" style="1"/>
    <col min="33" max="33" width="15.5703125" style="1" customWidth="1"/>
    <col min="34" max="16384" width="9.85546875" style="1"/>
  </cols>
  <sheetData>
    <row r="1" spans="1:11" s="182" customFormat="1" ht="15.75" x14ac:dyDescent="0.25">
      <c r="A1" s="41" t="s">
        <v>354</v>
      </c>
      <c r="B1" s="42"/>
      <c r="C1" s="474" t="s">
        <v>241</v>
      </c>
      <c r="D1" s="475"/>
      <c r="E1" s="475"/>
      <c r="F1" s="475"/>
      <c r="G1" s="475"/>
      <c r="H1" s="475"/>
      <c r="I1" s="475"/>
      <c r="J1" s="475"/>
      <c r="K1" s="476"/>
    </row>
    <row r="2" spans="1:11" s="182" customFormat="1" ht="15.75" x14ac:dyDescent="0.25">
      <c r="A2" s="38"/>
      <c r="B2" s="43" t="s">
        <v>401</v>
      </c>
      <c r="C2" s="474" t="s">
        <v>27</v>
      </c>
      <c r="D2" s="477"/>
      <c r="E2" s="477"/>
      <c r="F2" s="477"/>
      <c r="G2" s="477"/>
      <c r="H2" s="477"/>
      <c r="I2" s="477"/>
      <c r="J2" s="477"/>
      <c r="K2" s="478"/>
    </row>
    <row r="3" spans="1:11" s="182" customFormat="1" ht="15.75" x14ac:dyDescent="0.25">
      <c r="A3" s="38"/>
      <c r="B3" s="43" t="s">
        <v>15</v>
      </c>
      <c r="C3" s="91" t="s">
        <v>250</v>
      </c>
      <c r="D3" s="92" t="s">
        <v>251</v>
      </c>
      <c r="E3" s="92" t="s">
        <v>252</v>
      </c>
      <c r="F3" s="92" t="s">
        <v>253</v>
      </c>
      <c r="G3" s="92" t="s">
        <v>254</v>
      </c>
      <c r="H3" s="92" t="s">
        <v>261</v>
      </c>
      <c r="I3" s="92" t="s">
        <v>262</v>
      </c>
      <c r="J3" s="92" t="s">
        <v>263</v>
      </c>
      <c r="K3" s="93" t="s">
        <v>167</v>
      </c>
    </row>
    <row r="4" spans="1:11" s="182" customFormat="1" ht="24.75" customHeight="1" x14ac:dyDescent="0.25">
      <c r="A4" s="38"/>
      <c r="B4" s="89" t="s">
        <v>242</v>
      </c>
      <c r="C4" s="271" t="s">
        <v>519</v>
      </c>
      <c r="D4" s="271" t="s">
        <v>520</v>
      </c>
      <c r="E4" s="271" t="s">
        <v>521</v>
      </c>
      <c r="F4" s="271" t="s">
        <v>522</v>
      </c>
      <c r="G4" s="271" t="s">
        <v>523</v>
      </c>
      <c r="H4" s="271" t="s">
        <v>524</v>
      </c>
      <c r="I4" s="271" t="s">
        <v>525</v>
      </c>
      <c r="J4" s="271" t="s">
        <v>243</v>
      </c>
      <c r="K4" s="271" t="s">
        <v>23</v>
      </c>
    </row>
    <row r="5" spans="1:11" s="182" customFormat="1" ht="15.75" x14ac:dyDescent="0.25">
      <c r="A5" s="38"/>
      <c r="B5" s="43"/>
      <c r="C5" s="51" t="s">
        <v>170</v>
      </c>
      <c r="D5" s="51" t="s">
        <v>170</v>
      </c>
      <c r="E5" s="51" t="s">
        <v>170</v>
      </c>
      <c r="F5" s="51" t="s">
        <v>170</v>
      </c>
      <c r="G5" s="51" t="s">
        <v>170</v>
      </c>
      <c r="H5" s="51" t="s">
        <v>170</v>
      </c>
      <c r="I5" s="51" t="s">
        <v>170</v>
      </c>
      <c r="J5" s="51" t="s">
        <v>170</v>
      </c>
      <c r="K5" s="51" t="s">
        <v>170</v>
      </c>
    </row>
    <row r="6" spans="1:11" x14ac:dyDescent="0.2">
      <c r="A6" s="12">
        <v>1</v>
      </c>
      <c r="B6" s="355" t="s">
        <v>508</v>
      </c>
      <c r="C6" s="173"/>
      <c r="D6" s="173"/>
      <c r="E6" s="173"/>
      <c r="F6" s="173"/>
      <c r="G6" s="173"/>
      <c r="H6" s="173"/>
      <c r="I6" s="179"/>
      <c r="J6" s="179"/>
      <c r="K6" s="179"/>
    </row>
    <row r="7" spans="1:11" x14ac:dyDescent="0.2">
      <c r="A7" s="12"/>
      <c r="B7" s="103" t="s">
        <v>680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97">
        <f t="shared" ref="K7:K51" si="0">SUM(C7:J7)</f>
        <v>0</v>
      </c>
    </row>
    <row r="8" spans="1:11" x14ac:dyDescent="0.2">
      <c r="A8" s="12"/>
      <c r="B8" s="103" t="s">
        <v>681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97">
        <f t="shared" si="0"/>
        <v>0</v>
      </c>
    </row>
    <row r="9" spans="1:11" x14ac:dyDescent="0.2">
      <c r="A9" s="12"/>
      <c r="B9" s="103" t="s">
        <v>682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97">
        <f t="shared" si="0"/>
        <v>0</v>
      </c>
    </row>
    <row r="10" spans="1:11" x14ac:dyDescent="0.2">
      <c r="A10" s="12"/>
      <c r="B10" s="103" t="s">
        <v>683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7">
        <f t="shared" si="0"/>
        <v>0</v>
      </c>
    </row>
    <row r="11" spans="1:11" x14ac:dyDescent="0.2">
      <c r="A11" s="12"/>
      <c r="B11" s="103" t="s">
        <v>684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7">
        <f t="shared" si="0"/>
        <v>0</v>
      </c>
    </row>
    <row r="12" spans="1:11" x14ac:dyDescent="0.2">
      <c r="A12" s="12"/>
      <c r="B12" s="103" t="s">
        <v>685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97">
        <f t="shared" si="0"/>
        <v>0</v>
      </c>
    </row>
    <row r="13" spans="1:11" x14ac:dyDescent="0.2">
      <c r="A13" s="12"/>
      <c r="B13" s="103" t="s">
        <v>686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97">
        <f t="shared" si="0"/>
        <v>0</v>
      </c>
    </row>
    <row r="14" spans="1:11" x14ac:dyDescent="0.2">
      <c r="A14" s="12"/>
      <c r="B14" s="103" t="s">
        <v>687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97">
        <f t="shared" ref="K14:K24" si="1">SUM(C14:J14)</f>
        <v>0</v>
      </c>
    </row>
    <row r="15" spans="1:11" x14ac:dyDescent="0.2">
      <c r="A15" s="12"/>
      <c r="B15" s="103" t="s">
        <v>688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7">
        <f t="shared" si="1"/>
        <v>0</v>
      </c>
    </row>
    <row r="16" spans="1:11" x14ac:dyDescent="0.2">
      <c r="A16" s="12"/>
      <c r="B16" s="103" t="s">
        <v>689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97">
        <f t="shared" si="1"/>
        <v>0</v>
      </c>
    </row>
    <row r="17" spans="1:11" x14ac:dyDescent="0.2">
      <c r="A17" s="12"/>
      <c r="B17" s="103" t="s">
        <v>690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97">
        <f t="shared" si="1"/>
        <v>0</v>
      </c>
    </row>
    <row r="18" spans="1:11" x14ac:dyDescent="0.2">
      <c r="A18" s="12"/>
      <c r="B18" s="103" t="s">
        <v>691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97">
        <f t="shared" si="1"/>
        <v>0</v>
      </c>
    </row>
    <row r="19" spans="1:11" x14ac:dyDescent="0.2">
      <c r="A19" s="12"/>
      <c r="B19" s="103" t="s">
        <v>692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97">
        <f t="shared" si="1"/>
        <v>0</v>
      </c>
    </row>
    <row r="20" spans="1:11" x14ac:dyDescent="0.2">
      <c r="A20" s="12"/>
      <c r="B20" s="103" t="s">
        <v>693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7">
        <f t="shared" si="1"/>
        <v>0</v>
      </c>
    </row>
    <row r="21" spans="1:11" x14ac:dyDescent="0.2">
      <c r="A21" s="12"/>
      <c r="B21" s="103" t="s">
        <v>694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97">
        <f t="shared" si="1"/>
        <v>0</v>
      </c>
    </row>
    <row r="22" spans="1:11" x14ac:dyDescent="0.2">
      <c r="A22" s="12"/>
      <c r="B22" s="103" t="s">
        <v>695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97">
        <f t="shared" si="1"/>
        <v>0</v>
      </c>
    </row>
    <row r="23" spans="1:11" x14ac:dyDescent="0.2">
      <c r="A23" s="12"/>
      <c r="B23" s="103" t="s">
        <v>696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97">
        <f t="shared" si="1"/>
        <v>0</v>
      </c>
    </row>
    <row r="24" spans="1:11" x14ac:dyDescent="0.2">
      <c r="A24" s="12"/>
      <c r="B24" s="103" t="s">
        <v>697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97">
        <f t="shared" si="1"/>
        <v>0</v>
      </c>
    </row>
    <row r="25" spans="1:11" x14ac:dyDescent="0.2">
      <c r="A25" s="12"/>
      <c r="B25" s="103" t="s">
        <v>698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97">
        <f t="shared" si="0"/>
        <v>0</v>
      </c>
    </row>
    <row r="26" spans="1:11" x14ac:dyDescent="0.2">
      <c r="A26" s="12"/>
      <c r="B26" s="103" t="s">
        <v>699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97">
        <f t="shared" si="0"/>
        <v>0</v>
      </c>
    </row>
    <row r="27" spans="1:11" x14ac:dyDescent="0.2">
      <c r="A27" s="12"/>
      <c r="B27" s="103" t="s">
        <v>700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97">
        <f t="shared" si="0"/>
        <v>0</v>
      </c>
    </row>
    <row r="28" spans="1:11" x14ac:dyDescent="0.2">
      <c r="A28" s="12"/>
      <c r="B28" s="103" t="s">
        <v>701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97">
        <f t="shared" si="0"/>
        <v>0</v>
      </c>
    </row>
    <row r="29" spans="1:11" x14ac:dyDescent="0.2">
      <c r="A29" s="12"/>
      <c r="B29" s="103" t="s">
        <v>702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97">
        <f t="shared" si="0"/>
        <v>0</v>
      </c>
    </row>
    <row r="30" spans="1:11" x14ac:dyDescent="0.2">
      <c r="A30" s="12"/>
      <c r="B30" s="103" t="s">
        <v>703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97">
        <f t="shared" si="0"/>
        <v>0</v>
      </c>
    </row>
    <row r="31" spans="1:11" x14ac:dyDescent="0.2">
      <c r="A31" s="12"/>
      <c r="B31" s="103" t="s">
        <v>704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97">
        <f t="shared" si="0"/>
        <v>0</v>
      </c>
    </row>
    <row r="32" spans="1:11" x14ac:dyDescent="0.2">
      <c r="A32" s="12"/>
      <c r="B32" s="103" t="s">
        <v>705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97">
        <f t="shared" si="0"/>
        <v>0</v>
      </c>
    </row>
    <row r="33" spans="1:11" x14ac:dyDescent="0.2">
      <c r="A33" s="12"/>
      <c r="B33" s="103" t="s">
        <v>706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97">
        <f t="shared" si="0"/>
        <v>0</v>
      </c>
    </row>
    <row r="34" spans="1:11" x14ac:dyDescent="0.2">
      <c r="A34" s="12"/>
      <c r="B34" s="103" t="s">
        <v>707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97">
        <f t="shared" si="0"/>
        <v>0</v>
      </c>
    </row>
    <row r="35" spans="1:11" x14ac:dyDescent="0.2">
      <c r="A35" s="12"/>
      <c r="B35" s="103" t="s">
        <v>708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7">
        <f t="shared" si="0"/>
        <v>0</v>
      </c>
    </row>
    <row r="36" spans="1:11" x14ac:dyDescent="0.2">
      <c r="A36" s="12"/>
      <c r="B36" s="103" t="s">
        <v>709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97">
        <f t="shared" si="0"/>
        <v>0</v>
      </c>
    </row>
    <row r="37" spans="1:11" x14ac:dyDescent="0.2">
      <c r="A37" s="12"/>
      <c r="B37" s="103" t="s">
        <v>710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97">
        <f t="shared" si="0"/>
        <v>0</v>
      </c>
    </row>
    <row r="38" spans="1:11" x14ac:dyDescent="0.2">
      <c r="A38" s="12"/>
      <c r="B38" s="103" t="s">
        <v>711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97">
        <f t="shared" si="0"/>
        <v>0</v>
      </c>
    </row>
    <row r="39" spans="1:11" x14ac:dyDescent="0.2">
      <c r="A39" s="12"/>
      <c r="B39" s="103" t="s">
        <v>712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97">
        <f t="shared" si="0"/>
        <v>0</v>
      </c>
    </row>
    <row r="40" spans="1:11" x14ac:dyDescent="0.2">
      <c r="A40" s="12"/>
      <c r="B40" s="103" t="s">
        <v>713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97">
        <f t="shared" si="0"/>
        <v>0</v>
      </c>
    </row>
    <row r="41" spans="1:11" x14ac:dyDescent="0.2">
      <c r="A41" s="12"/>
      <c r="B41" s="103" t="s">
        <v>714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97">
        <f t="shared" si="0"/>
        <v>0</v>
      </c>
    </row>
    <row r="42" spans="1:11" x14ac:dyDescent="0.2">
      <c r="A42" s="12"/>
      <c r="B42" s="103" t="s">
        <v>715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97">
        <f t="shared" si="0"/>
        <v>0</v>
      </c>
    </row>
    <row r="43" spans="1:11" x14ac:dyDescent="0.2">
      <c r="A43" s="12"/>
      <c r="B43" s="103" t="s">
        <v>716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97">
        <f t="shared" si="0"/>
        <v>0</v>
      </c>
    </row>
    <row r="44" spans="1:11" x14ac:dyDescent="0.2">
      <c r="A44" s="12"/>
      <c r="B44" s="103" t="s">
        <v>717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97">
        <f t="shared" si="0"/>
        <v>0</v>
      </c>
    </row>
    <row r="45" spans="1:11" x14ac:dyDescent="0.2">
      <c r="A45" s="12"/>
      <c r="B45" s="103" t="s">
        <v>718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97">
        <f t="shared" si="0"/>
        <v>0</v>
      </c>
    </row>
    <row r="46" spans="1:11" x14ac:dyDescent="0.2">
      <c r="A46" s="12"/>
      <c r="B46" s="103" t="s">
        <v>719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97">
        <f t="shared" si="0"/>
        <v>0</v>
      </c>
    </row>
    <row r="47" spans="1:11" x14ac:dyDescent="0.2">
      <c r="A47" s="12"/>
      <c r="B47" s="103" t="s">
        <v>720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97">
        <f t="shared" si="0"/>
        <v>0</v>
      </c>
    </row>
    <row r="48" spans="1:11" x14ac:dyDescent="0.2">
      <c r="A48" s="12"/>
      <c r="B48" s="103" t="s">
        <v>721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97">
        <f t="shared" si="0"/>
        <v>0</v>
      </c>
    </row>
    <row r="49" spans="1:41" x14ac:dyDescent="0.2">
      <c r="A49" s="12"/>
      <c r="B49" s="103" t="s">
        <v>722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97">
        <f t="shared" si="0"/>
        <v>0</v>
      </c>
    </row>
    <row r="50" spans="1:41" x14ac:dyDescent="0.2">
      <c r="A50" s="12"/>
      <c r="B50" s="103" t="s">
        <v>723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97">
        <f t="shared" si="0"/>
        <v>0</v>
      </c>
    </row>
    <row r="51" spans="1:41" x14ac:dyDescent="0.2">
      <c r="A51" s="12"/>
      <c r="B51" s="103" t="s">
        <v>724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97">
        <f t="shared" si="0"/>
        <v>0</v>
      </c>
    </row>
    <row r="52" spans="1:41" x14ac:dyDescent="0.2">
      <c r="A52" s="12" t="s">
        <v>250</v>
      </c>
      <c r="B52" s="356" t="s">
        <v>483</v>
      </c>
      <c r="C52" s="50">
        <f t="shared" ref="C52:K52" si="2">SUM(C7:C51)</f>
        <v>0</v>
      </c>
      <c r="D52" s="50">
        <f t="shared" si="2"/>
        <v>0</v>
      </c>
      <c r="E52" s="50">
        <f t="shared" si="2"/>
        <v>0</v>
      </c>
      <c r="F52" s="50">
        <f t="shared" si="2"/>
        <v>0</v>
      </c>
      <c r="G52" s="50">
        <f t="shared" si="2"/>
        <v>0</v>
      </c>
      <c r="H52" s="50">
        <f t="shared" si="2"/>
        <v>0</v>
      </c>
      <c r="I52" s="50">
        <f t="shared" si="2"/>
        <v>0</v>
      </c>
      <c r="J52" s="50">
        <f t="shared" si="2"/>
        <v>0</v>
      </c>
      <c r="K52" s="50">
        <f t="shared" si="2"/>
        <v>0</v>
      </c>
    </row>
    <row r="53" spans="1:41" x14ac:dyDescent="0.2">
      <c r="A53" s="12"/>
      <c r="B53" s="5"/>
      <c r="C53" s="105"/>
      <c r="D53" s="105"/>
      <c r="E53" s="105"/>
      <c r="F53" s="105"/>
      <c r="G53" s="105"/>
      <c r="H53" s="105"/>
      <c r="I53" s="105"/>
      <c r="J53" s="105"/>
      <c r="K53" s="8"/>
    </row>
    <row r="54" spans="1:41" x14ac:dyDescent="0.2">
      <c r="A54" s="12">
        <v>2</v>
      </c>
      <c r="B54" s="7" t="s">
        <v>509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97">
        <f>SUM(C54:J54)</f>
        <v>0</v>
      </c>
    </row>
    <row r="55" spans="1:41" x14ac:dyDescent="0.2">
      <c r="A55" s="12"/>
      <c r="B55" s="5"/>
      <c r="C55" s="105"/>
      <c r="D55" s="105"/>
      <c r="E55" s="105"/>
      <c r="F55" s="105"/>
      <c r="G55" s="105"/>
      <c r="H55" s="105"/>
      <c r="I55" s="105"/>
      <c r="J55" s="105"/>
      <c r="K55" s="8"/>
    </row>
    <row r="56" spans="1:41" x14ac:dyDescent="0.2">
      <c r="A56" s="12">
        <v>3</v>
      </c>
      <c r="B56" s="355" t="s">
        <v>648</v>
      </c>
      <c r="C56" s="181"/>
      <c r="D56" s="181"/>
      <c r="E56" s="181"/>
      <c r="F56" s="181"/>
      <c r="G56" s="181"/>
      <c r="H56" s="181"/>
      <c r="I56" s="181"/>
      <c r="J56" s="181"/>
      <c r="K56" s="36"/>
      <c r="L56" s="4"/>
      <c r="M56" s="4"/>
      <c r="N56" s="4"/>
      <c r="O56" s="4"/>
    </row>
    <row r="57" spans="1:41" x14ac:dyDescent="0.2">
      <c r="A57" s="12" t="s">
        <v>264</v>
      </c>
      <c r="B57" s="103" t="s">
        <v>21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97">
        <f>SUM(C57:J57)</f>
        <v>0</v>
      </c>
      <c r="L57" s="4"/>
      <c r="M57" s="4"/>
      <c r="N57" s="4"/>
      <c r="O57" s="4"/>
    </row>
    <row r="58" spans="1:41" x14ac:dyDescent="0.2">
      <c r="A58" s="12" t="s">
        <v>265</v>
      </c>
      <c r="B58" s="103" t="s">
        <v>118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97">
        <f>SUM(C58:J58)</f>
        <v>0</v>
      </c>
      <c r="L58" s="4"/>
      <c r="M58" s="4"/>
      <c r="N58" s="4"/>
      <c r="O58" s="4"/>
      <c r="P58" s="4"/>
    </row>
    <row r="59" spans="1:41" x14ac:dyDescent="0.2">
      <c r="A59" s="12" t="s">
        <v>266</v>
      </c>
      <c r="B59" s="103" t="s">
        <v>667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97">
        <f>SUM(C59:J59)</f>
        <v>0</v>
      </c>
      <c r="L59" s="4"/>
      <c r="M59" s="4"/>
      <c r="N59" s="4"/>
      <c r="O59" s="4"/>
      <c r="P59" s="4"/>
    </row>
    <row r="60" spans="1:41" x14ac:dyDescent="0.2">
      <c r="A60" s="12" t="s">
        <v>267</v>
      </c>
      <c r="B60" s="356" t="s">
        <v>649</v>
      </c>
      <c r="C60" s="50">
        <f t="shared" ref="C60:K60" si="3">SUM(C57:C59)</f>
        <v>0</v>
      </c>
      <c r="D60" s="50">
        <f t="shared" si="3"/>
        <v>0</v>
      </c>
      <c r="E60" s="50">
        <f t="shared" si="3"/>
        <v>0</v>
      </c>
      <c r="F60" s="50">
        <f t="shared" si="3"/>
        <v>0</v>
      </c>
      <c r="G60" s="50">
        <f t="shared" si="3"/>
        <v>0</v>
      </c>
      <c r="H60" s="50">
        <f t="shared" si="3"/>
        <v>0</v>
      </c>
      <c r="I60" s="50">
        <f t="shared" si="3"/>
        <v>0</v>
      </c>
      <c r="J60" s="50">
        <f t="shared" si="3"/>
        <v>0</v>
      </c>
      <c r="K60" s="50">
        <f t="shared" si="3"/>
        <v>0</v>
      </c>
      <c r="L60" s="4"/>
      <c r="M60" s="4"/>
      <c r="N60" s="4"/>
      <c r="O60" s="4"/>
      <c r="P60" s="4"/>
    </row>
    <row r="61" spans="1:41" x14ac:dyDescent="0.2">
      <c r="A61" s="12"/>
      <c r="B61" s="5"/>
      <c r="C61" s="105"/>
      <c r="D61" s="105"/>
      <c r="E61" s="105"/>
      <c r="F61" s="105"/>
      <c r="G61" s="105"/>
      <c r="H61" s="105"/>
      <c r="I61" s="105"/>
      <c r="J61" s="105"/>
      <c r="K61" s="8"/>
      <c r="L61" s="4"/>
      <c r="M61" s="4"/>
      <c r="N61" s="4"/>
      <c r="O61" s="4"/>
      <c r="P61" s="4"/>
    </row>
    <row r="62" spans="1:41" x14ac:dyDescent="0.2">
      <c r="A62" s="12">
        <v>4</v>
      </c>
      <c r="B62" s="356" t="s">
        <v>484</v>
      </c>
      <c r="C62" s="50">
        <f t="shared" ref="C62:K62" si="4">+C52+C54+C60</f>
        <v>0</v>
      </c>
      <c r="D62" s="50">
        <f t="shared" si="4"/>
        <v>0</v>
      </c>
      <c r="E62" s="50">
        <f t="shared" si="4"/>
        <v>0</v>
      </c>
      <c r="F62" s="50">
        <f t="shared" si="4"/>
        <v>0</v>
      </c>
      <c r="G62" s="50">
        <f t="shared" si="4"/>
        <v>0</v>
      </c>
      <c r="H62" s="50">
        <f t="shared" si="4"/>
        <v>0</v>
      </c>
      <c r="I62" s="50">
        <f t="shared" si="4"/>
        <v>0</v>
      </c>
      <c r="J62" s="50">
        <f t="shared" si="4"/>
        <v>0</v>
      </c>
      <c r="K62" s="50">
        <f t="shared" si="4"/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4" customFormat="1" x14ac:dyDescent="0.2">
      <c r="A63" s="12"/>
      <c r="B63" s="5"/>
      <c r="C63" s="105"/>
      <c r="D63" s="105"/>
      <c r="E63" s="105"/>
      <c r="F63" s="105"/>
      <c r="G63" s="105"/>
      <c r="H63" s="105"/>
      <c r="I63" s="105"/>
      <c r="J63" s="105"/>
      <c r="K63" s="8"/>
      <c r="L63" s="1"/>
      <c r="M63" s="1"/>
      <c r="N63" s="1"/>
      <c r="O63" s="1"/>
      <c r="P63" s="1"/>
    </row>
    <row r="64" spans="1:41" s="4" customFormat="1" ht="25.5" x14ac:dyDescent="0.2">
      <c r="A64" s="12">
        <v>5</v>
      </c>
      <c r="B64" s="400" t="s">
        <v>832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97">
        <f>SUM(C64:J64)</f>
        <v>0</v>
      </c>
      <c r="L64" s="1"/>
      <c r="M64" s="1"/>
      <c r="N64" s="1"/>
      <c r="O64" s="1"/>
      <c r="P64" s="1"/>
    </row>
    <row r="65" spans="1:11" ht="12.75" customHeight="1" x14ac:dyDescent="0.2">
      <c r="A65" s="12"/>
      <c r="B65" s="5"/>
      <c r="C65" s="105"/>
      <c r="D65" s="105"/>
      <c r="E65" s="105"/>
      <c r="F65" s="105"/>
      <c r="G65" s="105"/>
      <c r="H65" s="105"/>
      <c r="I65" s="105"/>
      <c r="J65" s="105"/>
      <c r="K65" s="8"/>
    </row>
    <row r="66" spans="1:11" ht="12.75" customHeight="1" x14ac:dyDescent="0.2">
      <c r="A66" s="12">
        <v>6</v>
      </c>
      <c r="B66" s="356" t="s">
        <v>485</v>
      </c>
      <c r="C66" s="50">
        <f>+C62+C64</f>
        <v>0</v>
      </c>
      <c r="D66" s="50">
        <f t="shared" ref="D66:K66" si="5">+D62+D64</f>
        <v>0</v>
      </c>
      <c r="E66" s="50">
        <f t="shared" si="5"/>
        <v>0</v>
      </c>
      <c r="F66" s="50">
        <f t="shared" si="5"/>
        <v>0</v>
      </c>
      <c r="G66" s="50">
        <f t="shared" si="5"/>
        <v>0</v>
      </c>
      <c r="H66" s="50">
        <f t="shared" si="5"/>
        <v>0</v>
      </c>
      <c r="I66" s="50">
        <f t="shared" si="5"/>
        <v>0</v>
      </c>
      <c r="J66" s="50">
        <f t="shared" si="5"/>
        <v>0</v>
      </c>
      <c r="K66" s="50">
        <f t="shared" si="5"/>
        <v>0</v>
      </c>
    </row>
    <row r="67" spans="1:11" ht="15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5.75" customHeight="1" x14ac:dyDescent="0.2"/>
    <row r="77" spans="1:11" ht="1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</sheetData>
  <sheetProtection algorithmName="SHA-512" hashValue="fRdjesah+/N+w2npeIy8XNIuIpFYAHFlyLV2jVec0eU24bW7tONbiI10gZbaLd1AqXNUBU9jrtY/v3AbT67ncw==" saltValue="mUVDPewdJwoVfB0jPxdedA==" spinCount="100000" sheet="1" objects="1" scenarios="1"/>
  <mergeCells count="2">
    <mergeCell ref="C1:K1"/>
    <mergeCell ref="C2:K2"/>
  </mergeCells>
  <phoneticPr fontId="0" type="noConversion"/>
  <dataValidations count="2">
    <dataValidation type="whole" operator="greaterThan" allowBlank="1" showInputMessage="1" showErrorMessage="1" errorTitle="Whole numbers only allowed" error="All monies should be independently rounded to the nearest £1,000." sqref="C57:J59 C54:J54 C7:J51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C64:J64">
      <formula1>0</formula1>
    </dataValidation>
  </dataValidations>
  <pageMargins left="0" right="0" top="0.98425196850393704" bottom="0.98425196850393704" header="0.51181102362204722" footer="0.51181102362204722"/>
  <pageSetup paperSize="9" scale="51" orientation="landscape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73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4.28515625" style="1" customWidth="1"/>
    <col min="2" max="2" width="87.7109375" style="1" customWidth="1"/>
    <col min="3" max="3" width="26.5703125" style="1" customWidth="1"/>
    <col min="4" max="6" width="17.7109375" style="1" customWidth="1"/>
    <col min="7" max="7" width="20.28515625" style="397" customWidth="1"/>
    <col min="8" max="18" width="17.7109375" style="1" customWidth="1"/>
    <col min="19" max="19" width="107.5703125" style="1" customWidth="1"/>
    <col min="20" max="20" width="22.7109375" style="1" customWidth="1"/>
    <col min="21" max="21" width="10.7109375" style="1" customWidth="1"/>
    <col min="22" max="22" width="9.7109375" style="1" customWidth="1"/>
    <col min="23" max="33" width="9.85546875" style="1"/>
    <col min="34" max="34" width="15.5703125" style="1" customWidth="1"/>
    <col min="35" max="16384" width="9.85546875" style="1"/>
  </cols>
  <sheetData>
    <row r="1" spans="1:17" ht="15.75" x14ac:dyDescent="0.25">
      <c r="A1" s="41" t="s">
        <v>166</v>
      </c>
      <c r="B1" s="42"/>
      <c r="C1" s="479" t="s">
        <v>241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391"/>
    </row>
    <row r="2" spans="1:17" ht="15.75" x14ac:dyDescent="0.25">
      <c r="A2" s="38"/>
      <c r="B2" s="43" t="s">
        <v>45</v>
      </c>
      <c r="C2" s="92">
        <v>1</v>
      </c>
      <c r="D2" s="92">
        <v>2</v>
      </c>
      <c r="E2" s="92">
        <v>3</v>
      </c>
      <c r="F2" s="92">
        <v>4</v>
      </c>
      <c r="G2" s="426">
        <v>5</v>
      </c>
      <c r="H2" s="426">
        <v>6</v>
      </c>
      <c r="I2" s="426">
        <v>7</v>
      </c>
      <c r="J2" s="426">
        <v>8</v>
      </c>
      <c r="K2" s="426">
        <v>9</v>
      </c>
      <c r="L2" s="426">
        <v>10</v>
      </c>
      <c r="M2" s="426">
        <v>11</v>
      </c>
      <c r="N2" s="426">
        <v>12</v>
      </c>
      <c r="O2" s="426">
        <v>12</v>
      </c>
      <c r="P2" s="426">
        <v>14</v>
      </c>
      <c r="Q2" s="427">
        <v>15</v>
      </c>
    </row>
    <row r="3" spans="1:17" ht="15.75" x14ac:dyDescent="0.25">
      <c r="A3" s="38"/>
      <c r="B3" s="89" t="s">
        <v>242</v>
      </c>
      <c r="C3" s="481" t="s">
        <v>27</v>
      </c>
      <c r="D3" s="481" t="s">
        <v>143</v>
      </c>
      <c r="E3" s="481" t="s">
        <v>144</v>
      </c>
      <c r="F3" s="481" t="s">
        <v>24</v>
      </c>
      <c r="G3" s="484" t="s">
        <v>860</v>
      </c>
      <c r="H3" s="481" t="s">
        <v>107</v>
      </c>
      <c r="I3" s="481" t="s">
        <v>121</v>
      </c>
      <c r="J3" s="481" t="s">
        <v>146</v>
      </c>
      <c r="K3" s="481" t="s">
        <v>25</v>
      </c>
      <c r="L3" s="481" t="s">
        <v>108</v>
      </c>
      <c r="M3" s="481" t="s">
        <v>147</v>
      </c>
      <c r="N3" s="481" t="s">
        <v>26</v>
      </c>
      <c r="O3" s="481" t="s">
        <v>148</v>
      </c>
      <c r="P3" s="481" t="s">
        <v>109</v>
      </c>
      <c r="Q3" s="481" t="s">
        <v>23</v>
      </c>
    </row>
    <row r="4" spans="1:17" ht="15.75" x14ac:dyDescent="0.25">
      <c r="A4" s="38"/>
      <c r="B4" s="43"/>
      <c r="C4" s="483"/>
      <c r="D4" s="483"/>
      <c r="E4" s="483"/>
      <c r="F4" s="483"/>
      <c r="G4" s="485"/>
      <c r="H4" s="482"/>
      <c r="I4" s="482"/>
      <c r="J4" s="483"/>
      <c r="K4" s="483"/>
      <c r="L4" s="482"/>
      <c r="M4" s="483"/>
      <c r="N4" s="483"/>
      <c r="O4" s="483"/>
      <c r="P4" s="482"/>
      <c r="Q4" s="482"/>
    </row>
    <row r="5" spans="1:17" ht="15.75" x14ac:dyDescent="0.25">
      <c r="A5" s="38"/>
      <c r="B5" s="43"/>
      <c r="C5" s="483"/>
      <c r="D5" s="483"/>
      <c r="E5" s="483"/>
      <c r="F5" s="483"/>
      <c r="G5" s="485"/>
      <c r="H5" s="482"/>
      <c r="I5" s="482"/>
      <c r="J5" s="483"/>
      <c r="K5" s="483"/>
      <c r="L5" s="482"/>
      <c r="M5" s="483"/>
      <c r="N5" s="483"/>
      <c r="O5" s="483"/>
      <c r="P5" s="482"/>
      <c r="Q5" s="482"/>
    </row>
    <row r="6" spans="1:17" ht="15.75" x14ac:dyDescent="0.25">
      <c r="A6" s="38"/>
      <c r="B6" s="43"/>
      <c r="C6" s="483"/>
      <c r="D6" s="483"/>
      <c r="E6" s="483"/>
      <c r="F6" s="483"/>
      <c r="G6" s="485"/>
      <c r="H6" s="482"/>
      <c r="I6" s="482"/>
      <c r="J6" s="483"/>
      <c r="K6" s="483"/>
      <c r="L6" s="482"/>
      <c r="M6" s="483"/>
      <c r="N6" s="483"/>
      <c r="O6" s="483"/>
      <c r="P6" s="482"/>
      <c r="Q6" s="482"/>
    </row>
    <row r="7" spans="1:17" ht="15.75" x14ac:dyDescent="0.25">
      <c r="A7" s="38"/>
      <c r="B7" s="43"/>
      <c r="C7" s="483"/>
      <c r="D7" s="483"/>
      <c r="E7" s="483"/>
      <c r="F7" s="483"/>
      <c r="G7" s="485"/>
      <c r="H7" s="482"/>
      <c r="I7" s="482"/>
      <c r="J7" s="483"/>
      <c r="K7" s="483"/>
      <c r="L7" s="482"/>
      <c r="M7" s="483"/>
      <c r="N7" s="483"/>
      <c r="O7" s="483"/>
      <c r="P7" s="482"/>
      <c r="Q7" s="482"/>
    </row>
    <row r="8" spans="1:17" ht="15.75" x14ac:dyDescent="0.25">
      <c r="A8" s="39"/>
      <c r="B8" s="44"/>
      <c r="C8" s="51" t="s">
        <v>170</v>
      </c>
      <c r="D8" s="51" t="s">
        <v>170</v>
      </c>
      <c r="E8" s="51" t="s">
        <v>170</v>
      </c>
      <c r="F8" s="51" t="s">
        <v>170</v>
      </c>
      <c r="G8" s="51" t="s">
        <v>170</v>
      </c>
      <c r="H8" s="51" t="s">
        <v>170</v>
      </c>
      <c r="I8" s="51" t="s">
        <v>170</v>
      </c>
      <c r="J8" s="51" t="s">
        <v>170</v>
      </c>
      <c r="K8" s="51" t="s">
        <v>170</v>
      </c>
      <c r="L8" s="51" t="s">
        <v>170</v>
      </c>
      <c r="M8" s="51" t="s">
        <v>170</v>
      </c>
      <c r="N8" s="51" t="s">
        <v>170</v>
      </c>
      <c r="O8" s="51" t="s">
        <v>170</v>
      </c>
      <c r="P8" s="51" t="s">
        <v>170</v>
      </c>
      <c r="Q8" s="51" t="s">
        <v>170</v>
      </c>
    </row>
    <row r="9" spans="1:17" x14ac:dyDescent="0.2">
      <c r="A9" s="12">
        <v>1</v>
      </c>
      <c r="B9" s="355" t="s">
        <v>508</v>
      </c>
      <c r="C9" s="14"/>
      <c r="D9" s="35"/>
      <c r="E9" s="35"/>
      <c r="F9" s="35"/>
      <c r="G9" s="422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x14ac:dyDescent="0.2">
      <c r="A10" s="12"/>
      <c r="B10" s="103" t="s">
        <v>680</v>
      </c>
      <c r="C10" s="8">
        <f>Table_5a!K7</f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97">
        <f>SUM(C10:P10)</f>
        <v>0</v>
      </c>
    </row>
    <row r="11" spans="1:17" x14ac:dyDescent="0.2">
      <c r="A11" s="12"/>
      <c r="B11" s="103" t="s">
        <v>681</v>
      </c>
      <c r="C11" s="8">
        <f>Table_5a!K8</f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97">
        <f t="shared" ref="Q11:Q54" si="0">SUM(C11:P11)</f>
        <v>0</v>
      </c>
    </row>
    <row r="12" spans="1:17" x14ac:dyDescent="0.2">
      <c r="A12" s="12"/>
      <c r="B12" s="103" t="s">
        <v>682</v>
      </c>
      <c r="C12" s="8">
        <f>Table_5a!K9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97">
        <f t="shared" si="0"/>
        <v>0</v>
      </c>
    </row>
    <row r="13" spans="1:17" x14ac:dyDescent="0.2">
      <c r="A13" s="12"/>
      <c r="B13" s="103" t="s">
        <v>683</v>
      </c>
      <c r="C13" s="8">
        <f>Table_5a!K10</f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97">
        <f t="shared" si="0"/>
        <v>0</v>
      </c>
    </row>
    <row r="14" spans="1:17" x14ac:dyDescent="0.2">
      <c r="A14" s="12"/>
      <c r="B14" s="103" t="s">
        <v>684</v>
      </c>
      <c r="C14" s="8">
        <f>Table_5a!K11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97">
        <f t="shared" si="0"/>
        <v>0</v>
      </c>
    </row>
    <row r="15" spans="1:17" x14ac:dyDescent="0.2">
      <c r="A15" s="12"/>
      <c r="B15" s="103" t="s">
        <v>685</v>
      </c>
      <c r="C15" s="8">
        <f>Table_5a!K12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97">
        <f t="shared" si="0"/>
        <v>0</v>
      </c>
    </row>
    <row r="16" spans="1:17" x14ac:dyDescent="0.2">
      <c r="A16" s="12"/>
      <c r="B16" s="103" t="s">
        <v>686</v>
      </c>
      <c r="C16" s="8">
        <f>Table_5a!K13</f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97">
        <f t="shared" si="0"/>
        <v>0</v>
      </c>
    </row>
    <row r="17" spans="1:17" x14ac:dyDescent="0.2">
      <c r="A17" s="12"/>
      <c r="B17" s="103" t="s">
        <v>687</v>
      </c>
      <c r="C17" s="390">
        <f>Table_5a!K14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97">
        <f t="shared" si="0"/>
        <v>0</v>
      </c>
    </row>
    <row r="18" spans="1:17" x14ac:dyDescent="0.2">
      <c r="A18" s="12"/>
      <c r="B18" s="103" t="s">
        <v>688</v>
      </c>
      <c r="C18" s="390">
        <f>Table_5a!K15</f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97">
        <f t="shared" si="0"/>
        <v>0</v>
      </c>
    </row>
    <row r="19" spans="1:17" x14ac:dyDescent="0.2">
      <c r="A19" s="12"/>
      <c r="B19" s="103" t="s">
        <v>689</v>
      </c>
      <c r="C19" s="390">
        <f>Table_5a!K16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97">
        <f t="shared" si="0"/>
        <v>0</v>
      </c>
    </row>
    <row r="20" spans="1:17" x14ac:dyDescent="0.2">
      <c r="A20" s="12"/>
      <c r="B20" s="103" t="s">
        <v>690</v>
      </c>
      <c r="C20" s="390">
        <f>Table_5a!K17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97">
        <f t="shared" ref="Q20:Q30" si="1">SUM(C20:P20)</f>
        <v>0</v>
      </c>
    </row>
    <row r="21" spans="1:17" x14ac:dyDescent="0.2">
      <c r="A21" s="12"/>
      <c r="B21" s="103" t="s">
        <v>691</v>
      </c>
      <c r="C21" s="390">
        <f>Table_5a!K18</f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97">
        <f t="shared" si="1"/>
        <v>0</v>
      </c>
    </row>
    <row r="22" spans="1:17" x14ac:dyDescent="0.2">
      <c r="A22" s="12"/>
      <c r="B22" s="103" t="s">
        <v>692</v>
      </c>
      <c r="C22" s="390">
        <f>Table_5a!K19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97">
        <f t="shared" si="1"/>
        <v>0</v>
      </c>
    </row>
    <row r="23" spans="1:17" x14ac:dyDescent="0.2">
      <c r="A23" s="12"/>
      <c r="B23" s="103" t="s">
        <v>693</v>
      </c>
      <c r="C23" s="390">
        <f>Table_5a!K20</f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97">
        <f t="shared" si="1"/>
        <v>0</v>
      </c>
    </row>
    <row r="24" spans="1:17" x14ac:dyDescent="0.2">
      <c r="A24" s="12"/>
      <c r="B24" s="103" t="s">
        <v>694</v>
      </c>
      <c r="C24" s="390">
        <f>Table_5a!K21</f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97">
        <f t="shared" si="1"/>
        <v>0</v>
      </c>
    </row>
    <row r="25" spans="1:17" x14ac:dyDescent="0.2">
      <c r="A25" s="12"/>
      <c r="B25" s="103" t="s">
        <v>695</v>
      </c>
      <c r="C25" s="390">
        <f>Table_5a!K22</f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97">
        <f t="shared" si="1"/>
        <v>0</v>
      </c>
    </row>
    <row r="26" spans="1:17" x14ac:dyDescent="0.2">
      <c r="A26" s="12"/>
      <c r="B26" s="103" t="s">
        <v>696</v>
      </c>
      <c r="C26" s="390">
        <f>Table_5a!K23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97">
        <f t="shared" si="1"/>
        <v>0</v>
      </c>
    </row>
    <row r="27" spans="1:17" x14ac:dyDescent="0.2">
      <c r="A27" s="12"/>
      <c r="B27" s="103" t="s">
        <v>697</v>
      </c>
      <c r="C27" s="390">
        <f>Table_5a!K24</f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97">
        <f t="shared" si="1"/>
        <v>0</v>
      </c>
    </row>
    <row r="28" spans="1:17" x14ac:dyDescent="0.2">
      <c r="A28" s="12"/>
      <c r="B28" s="103" t="s">
        <v>698</v>
      </c>
      <c r="C28" s="390">
        <f>Table_5a!K25</f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97">
        <f t="shared" si="1"/>
        <v>0</v>
      </c>
    </row>
    <row r="29" spans="1:17" x14ac:dyDescent="0.2">
      <c r="A29" s="12"/>
      <c r="B29" s="103" t="s">
        <v>699</v>
      </c>
      <c r="C29" s="390">
        <f>Table_5a!K26</f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97">
        <f t="shared" si="1"/>
        <v>0</v>
      </c>
    </row>
    <row r="30" spans="1:17" x14ac:dyDescent="0.2">
      <c r="A30" s="12"/>
      <c r="B30" s="103" t="s">
        <v>700</v>
      </c>
      <c r="C30" s="390">
        <f>Table_5a!K27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97">
        <f t="shared" si="1"/>
        <v>0</v>
      </c>
    </row>
    <row r="31" spans="1:17" x14ac:dyDescent="0.2">
      <c r="A31" s="12"/>
      <c r="B31" s="103" t="s">
        <v>701</v>
      </c>
      <c r="C31" s="8">
        <f>Table_5a!K28</f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97">
        <f t="shared" si="0"/>
        <v>0</v>
      </c>
    </row>
    <row r="32" spans="1:17" x14ac:dyDescent="0.2">
      <c r="A32" s="12"/>
      <c r="B32" s="103" t="s">
        <v>702</v>
      </c>
      <c r="C32" s="8">
        <f>Table_5a!K29</f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97">
        <f t="shared" si="0"/>
        <v>0</v>
      </c>
    </row>
    <row r="33" spans="1:17" x14ac:dyDescent="0.2">
      <c r="A33" s="12"/>
      <c r="B33" s="103" t="s">
        <v>703</v>
      </c>
      <c r="C33" s="8">
        <f>Table_5a!K30</f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97">
        <f t="shared" si="0"/>
        <v>0</v>
      </c>
    </row>
    <row r="34" spans="1:17" x14ac:dyDescent="0.2">
      <c r="A34" s="12"/>
      <c r="B34" s="103" t="s">
        <v>704</v>
      </c>
      <c r="C34" s="8">
        <f>Table_5a!K31</f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97">
        <f t="shared" si="0"/>
        <v>0</v>
      </c>
    </row>
    <row r="35" spans="1:17" x14ac:dyDescent="0.2">
      <c r="A35" s="12"/>
      <c r="B35" s="103" t="s">
        <v>705</v>
      </c>
      <c r="C35" s="8">
        <f>Table_5a!K32</f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97">
        <f t="shared" si="0"/>
        <v>0</v>
      </c>
    </row>
    <row r="36" spans="1:17" x14ac:dyDescent="0.2">
      <c r="A36" s="12"/>
      <c r="B36" s="103" t="s">
        <v>706</v>
      </c>
      <c r="C36" s="8">
        <f>Table_5a!K33</f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97">
        <f t="shared" si="0"/>
        <v>0</v>
      </c>
    </row>
    <row r="37" spans="1:17" x14ac:dyDescent="0.2">
      <c r="A37" s="12"/>
      <c r="B37" s="103" t="s">
        <v>707</v>
      </c>
      <c r="C37" s="8">
        <f>Table_5a!K34</f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97">
        <f t="shared" si="0"/>
        <v>0</v>
      </c>
    </row>
    <row r="38" spans="1:17" x14ac:dyDescent="0.2">
      <c r="A38" s="12"/>
      <c r="B38" s="103" t="s">
        <v>708</v>
      </c>
      <c r="C38" s="8">
        <f>Table_5a!K35</f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97">
        <f t="shared" si="0"/>
        <v>0</v>
      </c>
    </row>
    <row r="39" spans="1:17" x14ac:dyDescent="0.2">
      <c r="A39" s="12"/>
      <c r="B39" s="103" t="s">
        <v>709</v>
      </c>
      <c r="C39" s="8">
        <f>Table_5a!K36</f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97">
        <f t="shared" si="0"/>
        <v>0</v>
      </c>
    </row>
    <row r="40" spans="1:17" x14ac:dyDescent="0.2">
      <c r="A40" s="12"/>
      <c r="B40" s="103" t="s">
        <v>710</v>
      </c>
      <c r="C40" s="8">
        <f>Table_5a!K37</f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97">
        <f t="shared" si="0"/>
        <v>0</v>
      </c>
    </row>
    <row r="41" spans="1:17" x14ac:dyDescent="0.2">
      <c r="A41" s="12"/>
      <c r="B41" s="103" t="s">
        <v>711</v>
      </c>
      <c r="C41" s="8">
        <f>Table_5a!K38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97">
        <f t="shared" si="0"/>
        <v>0</v>
      </c>
    </row>
    <row r="42" spans="1:17" x14ac:dyDescent="0.2">
      <c r="A42" s="12"/>
      <c r="B42" s="103" t="s">
        <v>712</v>
      </c>
      <c r="C42" s="8">
        <f>Table_5a!K39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97">
        <f t="shared" si="0"/>
        <v>0</v>
      </c>
    </row>
    <row r="43" spans="1:17" x14ac:dyDescent="0.2">
      <c r="A43" s="12"/>
      <c r="B43" s="103" t="s">
        <v>713</v>
      </c>
      <c r="C43" s="8">
        <f>Table_5a!K40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97">
        <f t="shared" si="0"/>
        <v>0</v>
      </c>
    </row>
    <row r="44" spans="1:17" x14ac:dyDescent="0.2">
      <c r="A44" s="12"/>
      <c r="B44" s="103" t="s">
        <v>714</v>
      </c>
      <c r="C44" s="8">
        <f>Table_5a!K41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97">
        <f t="shared" si="0"/>
        <v>0</v>
      </c>
    </row>
    <row r="45" spans="1:17" x14ac:dyDescent="0.2">
      <c r="A45" s="12"/>
      <c r="B45" s="103" t="s">
        <v>715</v>
      </c>
      <c r="C45" s="8">
        <f>Table_5a!K42</f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97">
        <f t="shared" si="0"/>
        <v>0</v>
      </c>
    </row>
    <row r="46" spans="1:17" x14ac:dyDescent="0.2">
      <c r="A46" s="12"/>
      <c r="B46" s="103" t="s">
        <v>716</v>
      </c>
      <c r="C46" s="8">
        <f>Table_5a!K43</f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97">
        <f t="shared" si="0"/>
        <v>0</v>
      </c>
    </row>
    <row r="47" spans="1:17" x14ac:dyDescent="0.2">
      <c r="A47" s="12"/>
      <c r="B47" s="103" t="s">
        <v>717</v>
      </c>
      <c r="C47" s="8">
        <f>Table_5a!K44</f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97">
        <f t="shared" si="0"/>
        <v>0</v>
      </c>
    </row>
    <row r="48" spans="1:17" x14ac:dyDescent="0.2">
      <c r="A48" s="12"/>
      <c r="B48" s="103" t="s">
        <v>718</v>
      </c>
      <c r="C48" s="8">
        <f>Table_5a!K45</f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97">
        <f t="shared" si="0"/>
        <v>0</v>
      </c>
    </row>
    <row r="49" spans="1:23" x14ac:dyDescent="0.2">
      <c r="A49" s="12"/>
      <c r="B49" s="103" t="s">
        <v>719</v>
      </c>
      <c r="C49" s="8">
        <f>Table_5a!K46</f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97">
        <f t="shared" si="0"/>
        <v>0</v>
      </c>
    </row>
    <row r="50" spans="1:23" x14ac:dyDescent="0.2">
      <c r="A50" s="12"/>
      <c r="B50" s="103" t="s">
        <v>720</v>
      </c>
      <c r="C50" s="8">
        <f>Table_5a!K47</f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97">
        <f t="shared" si="0"/>
        <v>0</v>
      </c>
    </row>
    <row r="51" spans="1:23" x14ac:dyDescent="0.2">
      <c r="A51" s="12"/>
      <c r="B51" s="103" t="s">
        <v>721</v>
      </c>
      <c r="C51" s="8">
        <f>Table_5a!K48</f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97">
        <f t="shared" si="0"/>
        <v>0</v>
      </c>
    </row>
    <row r="52" spans="1:23" x14ac:dyDescent="0.2">
      <c r="A52" s="12"/>
      <c r="B52" s="103" t="s">
        <v>722</v>
      </c>
      <c r="C52" s="8">
        <f>Table_5a!K49</f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97">
        <f t="shared" si="0"/>
        <v>0</v>
      </c>
    </row>
    <row r="53" spans="1:23" x14ac:dyDescent="0.2">
      <c r="A53" s="12"/>
      <c r="B53" s="103" t="s">
        <v>723</v>
      </c>
      <c r="C53" s="8">
        <f>Table_5a!K50</f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97">
        <f t="shared" si="0"/>
        <v>0</v>
      </c>
    </row>
    <row r="54" spans="1:23" x14ac:dyDescent="0.2">
      <c r="A54" s="12"/>
      <c r="B54" s="103" t="s">
        <v>724</v>
      </c>
      <c r="C54" s="8">
        <f>Table_5a!K51</f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97">
        <f t="shared" si="0"/>
        <v>0</v>
      </c>
    </row>
    <row r="55" spans="1:23" x14ac:dyDescent="0.2">
      <c r="A55" s="12" t="s">
        <v>250</v>
      </c>
      <c r="B55" s="356" t="s">
        <v>483</v>
      </c>
      <c r="C55" s="50">
        <f>Table_5a!K52</f>
        <v>0</v>
      </c>
      <c r="D55" s="50">
        <f t="shared" ref="D55:Q55" si="2">SUM(D10:D54)</f>
        <v>0</v>
      </c>
      <c r="E55" s="50">
        <f t="shared" si="2"/>
        <v>0</v>
      </c>
      <c r="F55" s="50">
        <f t="shared" si="2"/>
        <v>0</v>
      </c>
      <c r="G55" s="70">
        <f t="shared" ref="G55" si="3">SUM(G10:G54)</f>
        <v>0</v>
      </c>
      <c r="H55" s="50">
        <f t="shared" si="2"/>
        <v>0</v>
      </c>
      <c r="I55" s="50">
        <f t="shared" si="2"/>
        <v>0</v>
      </c>
      <c r="J55" s="50">
        <f t="shared" si="2"/>
        <v>0</v>
      </c>
      <c r="K55" s="50">
        <f t="shared" si="2"/>
        <v>0</v>
      </c>
      <c r="L55" s="50">
        <f t="shared" si="2"/>
        <v>0</v>
      </c>
      <c r="M55" s="50">
        <f t="shared" si="2"/>
        <v>0</v>
      </c>
      <c r="N55" s="50">
        <f t="shared" si="2"/>
        <v>0</v>
      </c>
      <c r="O55" s="50">
        <f t="shared" si="2"/>
        <v>0</v>
      </c>
      <c r="P55" s="50">
        <f t="shared" si="2"/>
        <v>0</v>
      </c>
      <c r="Q55" s="50">
        <f t="shared" si="2"/>
        <v>0</v>
      </c>
    </row>
    <row r="56" spans="1:23" x14ac:dyDescent="0.2">
      <c r="A56" s="12"/>
      <c r="B56" s="5"/>
      <c r="C56" s="8"/>
      <c r="D56" s="8"/>
      <c r="E56" s="8"/>
      <c r="F56" s="8"/>
      <c r="G56" s="423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23" x14ac:dyDescent="0.2">
      <c r="A57" s="12">
        <v>2</v>
      </c>
      <c r="B57" s="7" t="s">
        <v>509</v>
      </c>
      <c r="C57" s="8">
        <f>Table_5a!K54</f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97">
        <f>SUM(C57:P57)</f>
        <v>0</v>
      </c>
    </row>
    <row r="58" spans="1:23" x14ac:dyDescent="0.2">
      <c r="A58" s="12"/>
      <c r="B58" s="5"/>
      <c r="C58" s="8"/>
      <c r="D58" s="8"/>
      <c r="E58" s="8"/>
      <c r="F58" s="8"/>
      <c r="G58" s="423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23" x14ac:dyDescent="0.2">
      <c r="A59" s="12">
        <v>3</v>
      </c>
      <c r="B59" s="355" t="s">
        <v>648</v>
      </c>
      <c r="C59" s="36"/>
      <c r="D59" s="36"/>
      <c r="E59" s="36"/>
      <c r="F59" s="36"/>
      <c r="G59" s="424"/>
      <c r="H59" s="36"/>
      <c r="I59" s="36"/>
      <c r="J59" s="36"/>
      <c r="K59" s="36"/>
      <c r="L59" s="36"/>
      <c r="M59" s="36"/>
      <c r="N59" s="36"/>
      <c r="O59" s="36"/>
      <c r="P59" s="36"/>
      <c r="Q59" s="36"/>
      <c r="S59" s="4"/>
      <c r="T59" s="4"/>
      <c r="U59" s="4"/>
      <c r="V59" s="4"/>
    </row>
    <row r="60" spans="1:23" x14ac:dyDescent="0.2">
      <c r="A60" s="12" t="s">
        <v>264</v>
      </c>
      <c r="B60" s="103" t="s">
        <v>21</v>
      </c>
      <c r="C60" s="8">
        <f>Table_5a!K57</f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97">
        <f>SUM(C60:P60)</f>
        <v>0</v>
      </c>
      <c r="S60" s="4"/>
      <c r="T60" s="4"/>
      <c r="U60" s="4"/>
      <c r="V60" s="4"/>
    </row>
    <row r="61" spans="1:23" x14ac:dyDescent="0.2">
      <c r="A61" s="12" t="s">
        <v>265</v>
      </c>
      <c r="B61" s="103" t="s">
        <v>118</v>
      </c>
      <c r="C61" s="8">
        <f>Table_5a!K58</f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97">
        <f>SUM(C61:P61)</f>
        <v>0</v>
      </c>
      <c r="S61" s="4"/>
      <c r="T61" s="4"/>
      <c r="U61" s="4"/>
      <c r="V61" s="4"/>
      <c r="W61" s="4"/>
    </row>
    <row r="62" spans="1:23" x14ac:dyDescent="0.2">
      <c r="A62" s="12" t="s">
        <v>266</v>
      </c>
      <c r="B62" s="103" t="s">
        <v>667</v>
      </c>
      <c r="C62" s="8">
        <f>Table_5a!K59</f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97">
        <f>SUM(C62:P62)</f>
        <v>0</v>
      </c>
      <c r="S62" s="4"/>
      <c r="T62" s="4"/>
      <c r="U62" s="4"/>
      <c r="V62" s="4"/>
      <c r="W62" s="4"/>
    </row>
    <row r="63" spans="1:23" x14ac:dyDescent="0.2">
      <c r="A63" s="12" t="s">
        <v>267</v>
      </c>
      <c r="B63" s="356" t="s">
        <v>649</v>
      </c>
      <c r="C63" s="50">
        <f>Table_5a!K60</f>
        <v>0</v>
      </c>
      <c r="D63" s="50">
        <f t="shared" ref="D63:Q63" si="4">SUM(D60:D62)</f>
        <v>0</v>
      </c>
      <c r="E63" s="50">
        <f t="shared" si="4"/>
        <v>0</v>
      </c>
      <c r="F63" s="50">
        <f t="shared" si="4"/>
        <v>0</v>
      </c>
      <c r="G63" s="70">
        <f t="shared" ref="G63" si="5">SUM(G60:G62)</f>
        <v>0</v>
      </c>
      <c r="H63" s="50">
        <f t="shared" si="4"/>
        <v>0</v>
      </c>
      <c r="I63" s="50">
        <f t="shared" si="4"/>
        <v>0</v>
      </c>
      <c r="J63" s="50">
        <f>SUM(J60:J62)</f>
        <v>0</v>
      </c>
      <c r="K63" s="50">
        <f>SUM(K60:K62)</f>
        <v>0</v>
      </c>
      <c r="L63" s="50">
        <f t="shared" si="4"/>
        <v>0</v>
      </c>
      <c r="M63" s="50">
        <f t="shared" si="4"/>
        <v>0</v>
      </c>
      <c r="N63" s="50">
        <f t="shared" si="4"/>
        <v>0</v>
      </c>
      <c r="O63" s="50">
        <f t="shared" si="4"/>
        <v>0</v>
      </c>
      <c r="P63" s="50">
        <f t="shared" si="4"/>
        <v>0</v>
      </c>
      <c r="Q63" s="50">
        <f t="shared" si="4"/>
        <v>0</v>
      </c>
      <c r="S63" s="4"/>
      <c r="T63" s="4"/>
      <c r="U63" s="4"/>
      <c r="V63" s="4"/>
      <c r="W63" s="4"/>
    </row>
    <row r="64" spans="1:23" x14ac:dyDescent="0.2">
      <c r="A64" s="12"/>
      <c r="B64" s="5"/>
      <c r="C64" s="8"/>
      <c r="D64" s="8"/>
      <c r="E64" s="8"/>
      <c r="F64" s="8"/>
      <c r="G64" s="423"/>
      <c r="H64" s="8"/>
      <c r="I64" s="8"/>
      <c r="J64" s="8"/>
      <c r="K64" s="8"/>
      <c r="L64" s="8"/>
      <c r="M64" s="8"/>
      <c r="N64" s="8"/>
      <c r="O64" s="8"/>
      <c r="P64" s="8"/>
      <c r="Q64" s="8"/>
      <c r="S64" s="4"/>
      <c r="T64" s="4"/>
      <c r="U64" s="4"/>
      <c r="V64" s="4"/>
      <c r="W64" s="4"/>
    </row>
    <row r="65" spans="1:48" x14ac:dyDescent="0.2">
      <c r="A65" s="12">
        <v>4</v>
      </c>
      <c r="B65" s="356" t="s">
        <v>484</v>
      </c>
      <c r="C65" s="50">
        <f>Table_5a!K62</f>
        <v>0</v>
      </c>
      <c r="D65" s="50">
        <f t="shared" ref="D65:Q65" si="6">+D55+D57+D63</f>
        <v>0</v>
      </c>
      <c r="E65" s="50">
        <f t="shared" si="6"/>
        <v>0</v>
      </c>
      <c r="F65" s="50">
        <f t="shared" si="6"/>
        <v>0</v>
      </c>
      <c r="G65" s="70">
        <f t="shared" ref="G65" si="7">+G55+G57+G63</f>
        <v>0</v>
      </c>
      <c r="H65" s="50">
        <f t="shared" si="6"/>
        <v>0</v>
      </c>
      <c r="I65" s="50">
        <f t="shared" si="6"/>
        <v>0</v>
      </c>
      <c r="J65" s="50">
        <f>+J55+J57+J63</f>
        <v>0</v>
      </c>
      <c r="K65" s="50">
        <f>+K55+K57+K63</f>
        <v>0</v>
      </c>
      <c r="L65" s="50">
        <f t="shared" si="6"/>
        <v>0</v>
      </c>
      <c r="M65" s="50">
        <f t="shared" si="6"/>
        <v>0</v>
      </c>
      <c r="N65" s="50">
        <f t="shared" si="6"/>
        <v>0</v>
      </c>
      <c r="O65" s="50">
        <f t="shared" si="6"/>
        <v>0</v>
      </c>
      <c r="P65" s="50">
        <f t="shared" si="6"/>
        <v>0</v>
      </c>
      <c r="Q65" s="50">
        <f t="shared" si="6"/>
        <v>0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x14ac:dyDescent="0.2">
      <c r="A66" s="12"/>
      <c r="B66" s="5"/>
      <c r="C66" s="8"/>
      <c r="D66" s="8"/>
      <c r="E66" s="8"/>
      <c r="F66" s="8"/>
      <c r="G66" s="423"/>
      <c r="H66" s="8"/>
      <c r="I66" s="8"/>
      <c r="J66" s="8"/>
      <c r="K66" s="8"/>
      <c r="L66" s="8"/>
      <c r="M66" s="8"/>
      <c r="N66" s="8"/>
      <c r="O66" s="8"/>
      <c r="P66" s="8"/>
      <c r="Q66" s="8"/>
      <c r="S66" s="4"/>
      <c r="T66" s="4"/>
      <c r="U66" s="4"/>
      <c r="V66" s="4"/>
      <c r="W66" s="4"/>
    </row>
    <row r="67" spans="1:48" x14ac:dyDescent="0.2">
      <c r="A67" s="194">
        <v>5</v>
      </c>
      <c r="B67" s="400" t="s">
        <v>818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97">
        <f>SUM(C67:P67)</f>
        <v>0</v>
      </c>
    </row>
    <row r="68" spans="1:48" x14ac:dyDescent="0.2">
      <c r="A68" s="393"/>
      <c r="B68" s="5"/>
      <c r="C68" s="8"/>
      <c r="D68" s="8"/>
      <c r="E68" s="8"/>
      <c r="F68" s="8"/>
      <c r="G68" s="423"/>
      <c r="H68" s="8"/>
      <c r="I68" s="8"/>
      <c r="J68" s="8"/>
      <c r="K68" s="8"/>
      <c r="L68" s="8"/>
      <c r="M68" s="8"/>
      <c r="N68" s="8"/>
      <c r="O68" s="8"/>
      <c r="P68" s="8"/>
      <c r="Q68" s="8"/>
      <c r="S68" s="4"/>
      <c r="T68" s="4"/>
      <c r="U68" s="4"/>
      <c r="V68" s="4"/>
      <c r="W68" s="4"/>
    </row>
    <row r="69" spans="1:48" x14ac:dyDescent="0.2">
      <c r="A69" s="194">
        <v>6</v>
      </c>
      <c r="B69" s="417" t="s">
        <v>806</v>
      </c>
      <c r="C69" s="50">
        <f>+C65+C67</f>
        <v>0</v>
      </c>
      <c r="D69" s="50">
        <f t="shared" ref="D69:Q69" si="8">+D65+D67</f>
        <v>0</v>
      </c>
      <c r="E69" s="50">
        <f t="shared" si="8"/>
        <v>0</v>
      </c>
      <c r="F69" s="50">
        <f t="shared" si="8"/>
        <v>0</v>
      </c>
      <c r="G69" s="70">
        <f t="shared" ref="G69" si="9">+G65+G67</f>
        <v>0</v>
      </c>
      <c r="H69" s="50">
        <f t="shared" si="8"/>
        <v>0</v>
      </c>
      <c r="I69" s="50">
        <f t="shared" si="8"/>
        <v>0</v>
      </c>
      <c r="J69" s="50">
        <f t="shared" si="8"/>
        <v>0</v>
      </c>
      <c r="K69" s="50">
        <f t="shared" si="8"/>
        <v>0</v>
      </c>
      <c r="L69" s="50">
        <f t="shared" si="8"/>
        <v>0</v>
      </c>
      <c r="M69" s="50">
        <f t="shared" si="8"/>
        <v>0</v>
      </c>
      <c r="N69" s="50">
        <f t="shared" si="8"/>
        <v>0</v>
      </c>
      <c r="O69" s="50">
        <f t="shared" si="8"/>
        <v>0</v>
      </c>
      <c r="P69" s="50">
        <f t="shared" si="8"/>
        <v>0</v>
      </c>
      <c r="Q69" s="50">
        <f t="shared" si="8"/>
        <v>0</v>
      </c>
    </row>
    <row r="70" spans="1:48" x14ac:dyDescent="0.2">
      <c r="A70" s="12"/>
      <c r="B70" s="5"/>
      <c r="C70" s="8"/>
      <c r="D70" s="8"/>
      <c r="E70" s="8"/>
      <c r="F70" s="8"/>
      <c r="G70" s="423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48" ht="25.5" x14ac:dyDescent="0.2">
      <c r="A71" s="194">
        <v>7</v>
      </c>
      <c r="B71" s="400" t="s">
        <v>832</v>
      </c>
      <c r="C71" s="8">
        <f>Table_5a!K64</f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97">
        <f>SUM(C71:P71)</f>
        <v>0</v>
      </c>
    </row>
    <row r="72" spans="1:48" x14ac:dyDescent="0.2">
      <c r="A72" s="393"/>
      <c r="B72" s="5"/>
      <c r="C72" s="105"/>
      <c r="D72" s="8"/>
      <c r="E72" s="8"/>
      <c r="F72" s="8"/>
      <c r="G72" s="423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48" x14ac:dyDescent="0.2">
      <c r="A73" s="194">
        <v>8</v>
      </c>
      <c r="B73" s="417" t="s">
        <v>485</v>
      </c>
      <c r="C73" s="50">
        <f>+C69+C71</f>
        <v>0</v>
      </c>
      <c r="D73" s="50">
        <f>+D69+D71</f>
        <v>0</v>
      </c>
      <c r="E73" s="50">
        <f t="shared" ref="E73:Q73" si="10">+E69+E71</f>
        <v>0</v>
      </c>
      <c r="F73" s="50">
        <f t="shared" si="10"/>
        <v>0</v>
      </c>
      <c r="G73" s="70">
        <f t="shared" ref="G73" si="11">+G69+G71</f>
        <v>0</v>
      </c>
      <c r="H73" s="50">
        <f t="shared" si="10"/>
        <v>0</v>
      </c>
      <c r="I73" s="50">
        <f t="shared" si="10"/>
        <v>0</v>
      </c>
      <c r="J73" s="50">
        <f t="shared" si="10"/>
        <v>0</v>
      </c>
      <c r="K73" s="50">
        <f t="shared" si="10"/>
        <v>0</v>
      </c>
      <c r="L73" s="50">
        <f t="shared" si="10"/>
        <v>0</v>
      </c>
      <c r="M73" s="50">
        <f t="shared" si="10"/>
        <v>0</v>
      </c>
      <c r="N73" s="50">
        <f t="shared" si="10"/>
        <v>0</v>
      </c>
      <c r="O73" s="50">
        <f t="shared" si="10"/>
        <v>0</v>
      </c>
      <c r="P73" s="50">
        <f t="shared" si="10"/>
        <v>0</v>
      </c>
      <c r="Q73" s="50">
        <f t="shared" si="10"/>
        <v>0</v>
      </c>
    </row>
  </sheetData>
  <sheetProtection algorithmName="SHA-512" hashValue="2uHtUXlbqiDvHAnL8k1AmsZLmy9Ork6t+qXsA+3fPbDMlOmBtf/a7fLwYKq5N3nR1Eu7+G1pbwTLgCUbWkICeQ==" saltValue="J0akt08A/gloT8KW0rcZ7Q==" spinCount="100000" sheet="1" objects="1" scenarios="1"/>
  <mergeCells count="16">
    <mergeCell ref="C1:P1"/>
    <mergeCell ref="P3:P7"/>
    <mergeCell ref="Q3:Q7"/>
    <mergeCell ref="C3:C7"/>
    <mergeCell ref="D3:D7"/>
    <mergeCell ref="E3:E7"/>
    <mergeCell ref="F3:F7"/>
    <mergeCell ref="H3:H7"/>
    <mergeCell ref="I3:I7"/>
    <mergeCell ref="J3:J7"/>
    <mergeCell ref="O3:O7"/>
    <mergeCell ref="K3:K7"/>
    <mergeCell ref="L3:L7"/>
    <mergeCell ref="M3:M7"/>
    <mergeCell ref="N3:N7"/>
    <mergeCell ref="G3:G7"/>
  </mergeCells>
  <phoneticPr fontId="0" type="noConversion"/>
  <dataValidations count="4">
    <dataValidation type="whole" operator="greaterThan" allowBlank="1" showInputMessage="1" showErrorMessage="1" errorTitle="Whole numbers only allowed" error="All monies should be independently rounded to the nearest £1,000." sqref="D67:E67 J67:P67 H67 D10:P54 D57:P57 D60:P62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D71:M71">
      <formula1>0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_x000a_" sqref="N71:P71">
      <formula1>0</formula1>
    </dataValidation>
    <dataValidation type="whole" operator="greaterThan" allowBlank="1" showInputMessage="1" showErrorMessage="1" errorTitle="Whole numbers only allowed" error="All monies should be independently rounded to the nearest £1,000." promptTitle="A value is not anticipated here" prompt="Please provide an explanation via liaison@hesa.ac.uk" sqref="C67 I67 F67">
      <formula1>-99999999</formula1>
    </dataValidation>
  </dataValidations>
  <pageMargins left="0" right="0" top="0.98425196850393704" bottom="0.98425196850393704" header="0.51181102362204722" footer="0.51181102362204722"/>
  <pageSetup paperSize="9" scale="48" fitToHeight="0" orientation="landscape" r:id="rId1"/>
  <headerFooter alignWithMargins="0"/>
  <colBreaks count="2" manualBreakCount="2">
    <brk id="12" max="68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17"/>
  <sheetViews>
    <sheetView zoomScaleNormal="100" workbookViewId="0">
      <selection activeCell="A2" sqref="A2"/>
    </sheetView>
  </sheetViews>
  <sheetFormatPr defaultColWidth="9.85546875" defaultRowHeight="12.75" x14ac:dyDescent="0.2"/>
  <cols>
    <col min="1" max="1" width="5.7109375" style="1" customWidth="1"/>
    <col min="2" max="2" width="87.140625" style="1" customWidth="1"/>
    <col min="3" max="3" width="9.85546875" style="1" customWidth="1"/>
    <col min="4" max="7" width="19.28515625" style="1" customWidth="1"/>
    <col min="8" max="16" width="17.7109375" style="1" customWidth="1"/>
    <col min="17" max="17" width="107.5703125" style="1" customWidth="1"/>
    <col min="18" max="18" width="22.7109375" style="1" customWidth="1"/>
    <col min="19" max="19" width="10.7109375" style="1" customWidth="1"/>
    <col min="20" max="20" width="9.7109375" style="1" customWidth="1"/>
    <col min="21" max="31" width="9.85546875" style="1"/>
    <col min="32" max="32" width="15.5703125" style="1" customWidth="1"/>
    <col min="33" max="16384" width="9.85546875" style="1"/>
  </cols>
  <sheetData>
    <row r="1" spans="1:15" ht="15.75" x14ac:dyDescent="0.25">
      <c r="A1" s="41" t="s">
        <v>351</v>
      </c>
      <c r="B1" s="60"/>
      <c r="C1" s="42"/>
      <c r="D1" s="486" t="s">
        <v>244</v>
      </c>
      <c r="E1" s="486"/>
      <c r="F1" s="486"/>
      <c r="G1" s="487"/>
      <c r="J1" s="4"/>
      <c r="K1" s="4"/>
      <c r="L1" s="4"/>
      <c r="M1" s="4"/>
      <c r="N1" s="4"/>
      <c r="O1" s="4"/>
    </row>
    <row r="2" spans="1:15" ht="15.75" x14ac:dyDescent="0.25">
      <c r="A2" s="38"/>
      <c r="B2" s="61" t="s">
        <v>46</v>
      </c>
      <c r="C2" s="43"/>
      <c r="D2" s="92"/>
      <c r="E2" s="92"/>
      <c r="F2" s="92"/>
      <c r="G2" s="93"/>
      <c r="J2" s="4"/>
      <c r="K2" s="4"/>
      <c r="L2" s="4"/>
      <c r="M2" s="4"/>
      <c r="N2" s="4"/>
      <c r="O2" s="4"/>
    </row>
    <row r="3" spans="1:15" ht="15.75" customHeight="1" x14ac:dyDescent="0.25">
      <c r="A3" s="38"/>
      <c r="B3" s="88"/>
      <c r="C3" s="43"/>
      <c r="D3" s="481" t="s">
        <v>28</v>
      </c>
      <c r="E3" s="489" t="s">
        <v>833</v>
      </c>
      <c r="F3" s="481" t="s">
        <v>243</v>
      </c>
      <c r="G3" s="481" t="s">
        <v>23</v>
      </c>
      <c r="I3" s="397"/>
      <c r="J3" s="4"/>
      <c r="K3" s="4"/>
      <c r="L3" s="4"/>
      <c r="M3" s="4"/>
      <c r="N3" s="4"/>
      <c r="O3" s="4"/>
    </row>
    <row r="4" spans="1:15" ht="15.75" x14ac:dyDescent="0.25">
      <c r="A4" s="38"/>
      <c r="B4" s="88" t="s">
        <v>242</v>
      </c>
      <c r="C4" s="43"/>
      <c r="D4" s="488"/>
      <c r="E4" s="490"/>
      <c r="F4" s="488"/>
      <c r="G4" s="488"/>
      <c r="I4" s="397"/>
      <c r="J4" s="4"/>
      <c r="K4" s="4"/>
      <c r="L4" s="4"/>
      <c r="M4" s="4"/>
      <c r="N4" s="4"/>
      <c r="O4" s="4"/>
    </row>
    <row r="5" spans="1:15" ht="15.75" x14ac:dyDescent="0.25">
      <c r="A5" s="39"/>
      <c r="B5" s="62"/>
      <c r="C5" s="44"/>
      <c r="D5" s="51" t="s">
        <v>170</v>
      </c>
      <c r="E5" s="51" t="s">
        <v>170</v>
      </c>
      <c r="F5" s="51" t="s">
        <v>170</v>
      </c>
      <c r="G5" s="51" t="s">
        <v>170</v>
      </c>
      <c r="I5" s="396"/>
      <c r="J5" s="4"/>
      <c r="K5" s="4"/>
      <c r="L5" s="4"/>
      <c r="M5" s="4"/>
      <c r="N5" s="4"/>
      <c r="O5" s="4"/>
    </row>
    <row r="6" spans="1:15" x14ac:dyDescent="0.2">
      <c r="A6" s="194">
        <v>1</v>
      </c>
      <c r="B6" s="354" t="s">
        <v>510</v>
      </c>
      <c r="C6" s="65"/>
      <c r="D6" s="66"/>
      <c r="E6" s="66"/>
      <c r="F6" s="66"/>
      <c r="G6" s="66"/>
      <c r="J6" s="4"/>
      <c r="K6" s="4"/>
      <c r="L6" s="4"/>
      <c r="M6" s="4"/>
      <c r="N6" s="4"/>
      <c r="O6" s="4"/>
    </row>
    <row r="7" spans="1:15" x14ac:dyDescent="0.2">
      <c r="A7" s="194"/>
      <c r="B7" s="354" t="s">
        <v>834</v>
      </c>
      <c r="C7" s="65"/>
      <c r="D7" s="72"/>
      <c r="E7" s="72"/>
      <c r="F7" s="72"/>
      <c r="G7" s="72"/>
      <c r="J7" s="4"/>
      <c r="K7" s="4"/>
      <c r="L7" s="4"/>
      <c r="M7" s="4"/>
      <c r="N7" s="4"/>
      <c r="O7" s="4"/>
    </row>
    <row r="8" spans="1:15" x14ac:dyDescent="0.2">
      <c r="A8" s="194" t="s">
        <v>250</v>
      </c>
      <c r="B8" s="195" t="s">
        <v>97</v>
      </c>
      <c r="C8" s="63"/>
      <c r="D8" s="53"/>
      <c r="E8" s="53"/>
      <c r="F8" s="53"/>
      <c r="G8" s="53"/>
      <c r="J8" s="4"/>
      <c r="K8" s="4"/>
      <c r="L8" s="4"/>
      <c r="M8" s="4"/>
      <c r="N8" s="4"/>
      <c r="O8" s="4"/>
    </row>
    <row r="9" spans="1:15" x14ac:dyDescent="0.2">
      <c r="A9" s="194" t="s">
        <v>271</v>
      </c>
      <c r="B9" s="357" t="s">
        <v>99</v>
      </c>
      <c r="C9" s="63"/>
      <c r="D9" s="377">
        <v>0</v>
      </c>
      <c r="E9" s="54">
        <v>0</v>
      </c>
      <c r="F9" s="54">
        <v>0</v>
      </c>
      <c r="G9" s="98">
        <f t="shared" ref="G9:G14" si="0">SUM(D9:F9)</f>
        <v>0</v>
      </c>
    </row>
    <row r="10" spans="1:15" x14ac:dyDescent="0.2">
      <c r="A10" s="194" t="s">
        <v>272</v>
      </c>
      <c r="B10" s="357" t="s">
        <v>140</v>
      </c>
      <c r="C10" s="63"/>
      <c r="D10" s="377">
        <v>0</v>
      </c>
      <c r="E10" s="54">
        <v>0</v>
      </c>
      <c r="F10" s="54">
        <v>0</v>
      </c>
      <c r="G10" s="98">
        <f t="shared" si="0"/>
        <v>0</v>
      </c>
    </row>
    <row r="11" spans="1:15" x14ac:dyDescent="0.2">
      <c r="A11" s="194" t="s">
        <v>273</v>
      </c>
      <c r="B11" s="357" t="s">
        <v>149</v>
      </c>
      <c r="C11" s="63"/>
      <c r="D11" s="377">
        <v>0</v>
      </c>
      <c r="E11" s="54">
        <v>0</v>
      </c>
      <c r="F11" s="54">
        <v>0</v>
      </c>
      <c r="G11" s="98">
        <f t="shared" si="0"/>
        <v>0</v>
      </c>
      <c r="H11" s="4"/>
    </row>
    <row r="12" spans="1:15" x14ac:dyDescent="0.2">
      <c r="A12" s="194" t="s">
        <v>274</v>
      </c>
      <c r="B12" s="196" t="s">
        <v>100</v>
      </c>
      <c r="C12" s="63"/>
      <c r="D12" s="54">
        <v>0</v>
      </c>
      <c r="E12" s="54">
        <v>0</v>
      </c>
      <c r="F12" s="54">
        <v>0</v>
      </c>
      <c r="G12" s="98">
        <f t="shared" si="0"/>
        <v>0</v>
      </c>
    </row>
    <row r="13" spans="1:15" x14ac:dyDescent="0.2">
      <c r="A13" s="194" t="s">
        <v>275</v>
      </c>
      <c r="B13" s="196" t="s">
        <v>150</v>
      </c>
      <c r="C13" s="63"/>
      <c r="D13" s="54">
        <v>0</v>
      </c>
      <c r="E13" s="54">
        <v>0</v>
      </c>
      <c r="F13" s="54">
        <v>0</v>
      </c>
      <c r="G13" s="98">
        <f t="shared" si="0"/>
        <v>0</v>
      </c>
      <c r="H13" s="4"/>
    </row>
    <row r="14" spans="1:15" x14ac:dyDescent="0.2">
      <c r="A14" s="194" t="s">
        <v>293</v>
      </c>
      <c r="B14" s="196" t="s">
        <v>151</v>
      </c>
      <c r="C14" s="63"/>
      <c r="D14" s="54">
        <v>0</v>
      </c>
      <c r="E14" s="54">
        <v>0</v>
      </c>
      <c r="F14" s="54">
        <v>0</v>
      </c>
      <c r="G14" s="98">
        <f t="shared" si="0"/>
        <v>0</v>
      </c>
    </row>
    <row r="15" spans="1:15" x14ac:dyDescent="0.2">
      <c r="A15" s="12" t="s">
        <v>294</v>
      </c>
      <c r="B15" s="401" t="s">
        <v>835</v>
      </c>
      <c r="C15" s="71"/>
      <c r="D15" s="70">
        <f>SUM(D9:D14)</f>
        <v>0</v>
      </c>
      <c r="E15" s="70">
        <f>SUM(E9:E14)</f>
        <v>0</v>
      </c>
      <c r="F15" s="70">
        <f>SUM(F9:F14)</f>
        <v>0</v>
      </c>
      <c r="G15" s="70">
        <f>SUM(G9:G14)</f>
        <v>0</v>
      </c>
    </row>
    <row r="16" spans="1:15" x14ac:dyDescent="0.2">
      <c r="A16" s="12"/>
      <c r="B16" s="354" t="s">
        <v>836</v>
      </c>
      <c r="C16" s="65"/>
      <c r="D16" s="66"/>
      <c r="E16" s="66"/>
      <c r="F16" s="66"/>
      <c r="G16" s="66"/>
    </row>
    <row r="17" spans="1:7" x14ac:dyDescent="0.2">
      <c r="A17" s="12" t="s">
        <v>251</v>
      </c>
      <c r="B17" s="378" t="s">
        <v>97</v>
      </c>
      <c r="C17" s="369"/>
      <c r="D17" s="370"/>
      <c r="E17" s="370"/>
      <c r="F17" s="370"/>
      <c r="G17" s="370"/>
    </row>
    <row r="18" spans="1:7" x14ac:dyDescent="0.2">
      <c r="A18" s="12" t="s">
        <v>271</v>
      </c>
      <c r="B18" s="379" t="s">
        <v>673</v>
      </c>
      <c r="C18" s="369"/>
      <c r="D18" s="377">
        <v>0</v>
      </c>
      <c r="E18" s="377">
        <v>0</v>
      </c>
      <c r="F18" s="377">
        <v>0</v>
      </c>
      <c r="G18" s="372">
        <f>SUM(D18:F18)</f>
        <v>0</v>
      </c>
    </row>
    <row r="19" spans="1:7" x14ac:dyDescent="0.2">
      <c r="A19" s="12" t="s">
        <v>272</v>
      </c>
      <c r="B19" s="379" t="s">
        <v>674</v>
      </c>
      <c r="C19" s="369"/>
      <c r="D19" s="377">
        <v>0</v>
      </c>
      <c r="E19" s="377">
        <v>0</v>
      </c>
      <c r="F19" s="377">
        <v>0</v>
      </c>
      <c r="G19" s="372">
        <f t="shared" ref="G19:G24" si="1">SUM(D19:F19)</f>
        <v>0</v>
      </c>
    </row>
    <row r="20" spans="1:7" x14ac:dyDescent="0.2">
      <c r="A20" s="12" t="s">
        <v>273</v>
      </c>
      <c r="B20" s="379" t="s">
        <v>140</v>
      </c>
      <c r="C20" s="369"/>
      <c r="D20" s="377">
        <v>0</v>
      </c>
      <c r="E20" s="377">
        <v>0</v>
      </c>
      <c r="F20" s="377">
        <v>0</v>
      </c>
      <c r="G20" s="372">
        <f t="shared" si="1"/>
        <v>0</v>
      </c>
    </row>
    <row r="21" spans="1:7" x14ac:dyDescent="0.2">
      <c r="A21" s="12" t="s">
        <v>274</v>
      </c>
      <c r="B21" s="379" t="s">
        <v>149</v>
      </c>
      <c r="C21" s="369"/>
      <c r="D21" s="377">
        <v>0</v>
      </c>
      <c r="E21" s="377">
        <v>0</v>
      </c>
      <c r="F21" s="377">
        <v>0</v>
      </c>
      <c r="G21" s="372">
        <f t="shared" si="1"/>
        <v>0</v>
      </c>
    </row>
    <row r="22" spans="1:7" x14ac:dyDescent="0.2">
      <c r="A22" s="12" t="s">
        <v>275</v>
      </c>
      <c r="B22" s="379" t="s">
        <v>100</v>
      </c>
      <c r="C22" s="369"/>
      <c r="D22" s="377">
        <v>0</v>
      </c>
      <c r="E22" s="377">
        <v>0</v>
      </c>
      <c r="F22" s="377">
        <v>0</v>
      </c>
      <c r="G22" s="372">
        <f t="shared" si="1"/>
        <v>0</v>
      </c>
    </row>
    <row r="23" spans="1:7" x14ac:dyDescent="0.2">
      <c r="A23" s="12" t="s">
        <v>293</v>
      </c>
      <c r="B23" s="379" t="s">
        <v>150</v>
      </c>
      <c r="C23" s="369"/>
      <c r="D23" s="377">
        <v>0</v>
      </c>
      <c r="E23" s="377">
        <v>0</v>
      </c>
      <c r="F23" s="377">
        <v>0</v>
      </c>
      <c r="G23" s="372">
        <f t="shared" si="1"/>
        <v>0</v>
      </c>
    </row>
    <row r="24" spans="1:7" x14ac:dyDescent="0.2">
      <c r="A24" s="12" t="s">
        <v>294</v>
      </c>
      <c r="B24" s="379" t="s">
        <v>151</v>
      </c>
      <c r="C24" s="369"/>
      <c r="D24" s="377">
        <v>0</v>
      </c>
      <c r="E24" s="377">
        <v>0</v>
      </c>
      <c r="F24" s="377">
        <v>0</v>
      </c>
      <c r="G24" s="372">
        <f t="shared" si="1"/>
        <v>0</v>
      </c>
    </row>
    <row r="25" spans="1:7" x14ac:dyDescent="0.2">
      <c r="A25" s="12" t="s">
        <v>156</v>
      </c>
      <c r="B25" s="401" t="s">
        <v>837</v>
      </c>
      <c r="C25" s="71"/>
      <c r="D25" s="50">
        <f>SUM(D18:D24)</f>
        <v>0</v>
      </c>
      <c r="E25" s="50">
        <f>SUM(E18:E24)</f>
        <v>0</v>
      </c>
      <c r="F25" s="50">
        <f>SUM(F18:F24)</f>
        <v>0</v>
      </c>
      <c r="G25" s="50">
        <f>SUM(G18:G24)</f>
        <v>0</v>
      </c>
    </row>
    <row r="26" spans="1:7" x14ac:dyDescent="0.2">
      <c r="A26" s="12"/>
      <c r="B26" s="354" t="s">
        <v>838</v>
      </c>
      <c r="C26" s="65"/>
      <c r="D26" s="66"/>
      <c r="E26" s="85"/>
      <c r="F26" s="86"/>
      <c r="G26" s="68"/>
    </row>
    <row r="27" spans="1:7" x14ac:dyDescent="0.2">
      <c r="A27" s="12" t="s">
        <v>252</v>
      </c>
      <c r="B27" s="371" t="s">
        <v>98</v>
      </c>
      <c r="C27" s="63"/>
      <c r="D27" s="52"/>
      <c r="E27" s="56"/>
      <c r="F27" s="57"/>
      <c r="G27" s="55"/>
    </row>
    <row r="28" spans="1:7" x14ac:dyDescent="0.2">
      <c r="A28" s="12" t="s">
        <v>271</v>
      </c>
      <c r="B28" s="357" t="s">
        <v>101</v>
      </c>
      <c r="C28" s="63"/>
      <c r="D28" s="377">
        <v>0</v>
      </c>
      <c r="E28" s="54">
        <v>0</v>
      </c>
      <c r="F28" s="54">
        <v>0</v>
      </c>
      <c r="G28" s="98">
        <f>SUM(D28:F28)</f>
        <v>0</v>
      </c>
    </row>
    <row r="29" spans="1:7" x14ac:dyDescent="0.2">
      <c r="A29" s="12" t="s">
        <v>272</v>
      </c>
      <c r="B29" s="357" t="s">
        <v>674</v>
      </c>
      <c r="C29" s="63"/>
      <c r="D29" s="377">
        <v>0</v>
      </c>
      <c r="E29" s="377">
        <v>0</v>
      </c>
      <c r="F29" s="377">
        <v>0</v>
      </c>
      <c r="G29" s="372">
        <f>SUM(D29:F29)</f>
        <v>0</v>
      </c>
    </row>
    <row r="30" spans="1:7" x14ac:dyDescent="0.2">
      <c r="A30" s="12" t="s">
        <v>273</v>
      </c>
      <c r="B30" s="357" t="s">
        <v>102</v>
      </c>
      <c r="C30" s="63"/>
      <c r="D30" s="377">
        <v>0</v>
      </c>
      <c r="E30" s="54">
        <v>0</v>
      </c>
      <c r="F30" s="54">
        <v>0</v>
      </c>
      <c r="G30" s="372">
        <f>SUM(D30:F30)</f>
        <v>0</v>
      </c>
    </row>
    <row r="31" spans="1:7" x14ac:dyDescent="0.2">
      <c r="A31" s="12" t="s">
        <v>274</v>
      </c>
      <c r="B31" s="357" t="s">
        <v>152</v>
      </c>
      <c r="C31" s="63"/>
      <c r="D31" s="377">
        <v>0</v>
      </c>
      <c r="E31" s="54">
        <v>0</v>
      </c>
      <c r="F31" s="54">
        <v>0</v>
      </c>
      <c r="G31" s="372">
        <f>SUM(D31:F31)</f>
        <v>0</v>
      </c>
    </row>
    <row r="32" spans="1:7" x14ac:dyDescent="0.2">
      <c r="A32" s="12" t="s">
        <v>275</v>
      </c>
      <c r="B32" s="357" t="s">
        <v>677</v>
      </c>
      <c r="C32" s="63"/>
      <c r="D32" s="377">
        <v>0</v>
      </c>
      <c r="E32" s="377">
        <v>0</v>
      </c>
      <c r="F32" s="377">
        <v>0</v>
      </c>
      <c r="G32" s="372">
        <f>SUM(D32:F32)</f>
        <v>0</v>
      </c>
    </row>
    <row r="33" spans="1:8" x14ac:dyDescent="0.2">
      <c r="A33" s="12" t="s">
        <v>293</v>
      </c>
      <c r="B33" s="357" t="s">
        <v>153</v>
      </c>
      <c r="C33" s="63"/>
      <c r="D33" s="377">
        <v>0</v>
      </c>
      <c r="E33" s="54">
        <v>0</v>
      </c>
      <c r="F33" s="54">
        <v>0</v>
      </c>
      <c r="G33" s="98">
        <f t="shared" ref="G33:G38" si="2">SUM(D33:F33)</f>
        <v>0</v>
      </c>
      <c r="H33" s="4"/>
    </row>
    <row r="34" spans="1:8" x14ac:dyDescent="0.2">
      <c r="A34" s="12" t="s">
        <v>294</v>
      </c>
      <c r="B34" s="357" t="s">
        <v>154</v>
      </c>
      <c r="C34" s="63"/>
      <c r="D34" s="54">
        <v>0</v>
      </c>
      <c r="E34" s="54">
        <v>0</v>
      </c>
      <c r="F34" s="54">
        <v>0</v>
      </c>
      <c r="G34" s="98">
        <f t="shared" si="2"/>
        <v>0</v>
      </c>
      <c r="H34" s="4"/>
    </row>
    <row r="35" spans="1:8" x14ac:dyDescent="0.2">
      <c r="A35" s="12" t="s">
        <v>156</v>
      </c>
      <c r="B35" s="357" t="s">
        <v>155</v>
      </c>
      <c r="C35" s="63"/>
      <c r="D35" s="54">
        <v>0</v>
      </c>
      <c r="E35" s="54">
        <v>0</v>
      </c>
      <c r="F35" s="54">
        <v>0</v>
      </c>
      <c r="G35" s="98">
        <f t="shared" si="2"/>
        <v>0</v>
      </c>
      <c r="H35" s="4"/>
    </row>
    <row r="36" spans="1:8" x14ac:dyDescent="0.2">
      <c r="A36" s="12" t="s">
        <v>675</v>
      </c>
      <c r="B36" s="357" t="s">
        <v>100</v>
      </c>
      <c r="C36" s="63"/>
      <c r="D36" s="54">
        <v>0</v>
      </c>
      <c r="E36" s="54">
        <v>0</v>
      </c>
      <c r="F36" s="54">
        <v>0</v>
      </c>
      <c r="G36" s="98">
        <f t="shared" si="2"/>
        <v>0</v>
      </c>
      <c r="H36" s="4"/>
    </row>
    <row r="37" spans="1:8" x14ac:dyDescent="0.2">
      <c r="A37" s="12" t="s">
        <v>676</v>
      </c>
      <c r="B37" s="357" t="s">
        <v>150</v>
      </c>
      <c r="C37" s="63"/>
      <c r="D37" s="54">
        <v>0</v>
      </c>
      <c r="E37" s="54">
        <v>0</v>
      </c>
      <c r="F37" s="54">
        <v>0</v>
      </c>
      <c r="G37" s="98">
        <f t="shared" si="2"/>
        <v>0</v>
      </c>
      <c r="H37" s="4"/>
    </row>
    <row r="38" spans="1:8" x14ac:dyDescent="0.2">
      <c r="A38" s="12" t="s">
        <v>678</v>
      </c>
      <c r="B38" s="357" t="s">
        <v>151</v>
      </c>
      <c r="C38" s="63"/>
      <c r="D38" s="54">
        <v>0</v>
      </c>
      <c r="E38" s="54">
        <v>0</v>
      </c>
      <c r="F38" s="54">
        <v>0</v>
      </c>
      <c r="G38" s="98">
        <f t="shared" si="2"/>
        <v>0</v>
      </c>
      <c r="H38" s="4"/>
    </row>
    <row r="39" spans="1:8" x14ac:dyDescent="0.2">
      <c r="A39" s="12" t="s">
        <v>679</v>
      </c>
      <c r="B39" s="401" t="s">
        <v>839</v>
      </c>
      <c r="C39" s="71"/>
      <c r="D39" s="70">
        <f>SUM(D28:D38)</f>
        <v>0</v>
      </c>
      <c r="E39" s="70">
        <f>SUM(E28:E38)</f>
        <v>0</v>
      </c>
      <c r="F39" s="70">
        <f>SUM(F28:F38)</f>
        <v>0</v>
      </c>
      <c r="G39" s="70">
        <f>SUM(G28:G38)</f>
        <v>0</v>
      </c>
      <c r="H39" s="4"/>
    </row>
    <row r="40" spans="1:8" x14ac:dyDescent="0.2">
      <c r="A40" s="12"/>
      <c r="B40" s="354" t="s">
        <v>840</v>
      </c>
      <c r="C40" s="65"/>
      <c r="D40" s="66"/>
      <c r="E40" s="66"/>
      <c r="F40" s="66"/>
      <c r="G40" s="84"/>
      <c r="H40" s="4"/>
    </row>
    <row r="41" spans="1:8" x14ac:dyDescent="0.2">
      <c r="A41" s="12" t="s">
        <v>253</v>
      </c>
      <c r="B41" s="371" t="s">
        <v>794</v>
      </c>
      <c r="C41" s="63"/>
      <c r="D41" s="52"/>
      <c r="E41" s="52"/>
      <c r="F41" s="52"/>
      <c r="G41" s="58"/>
      <c r="H41" s="4"/>
    </row>
    <row r="42" spans="1:8" x14ac:dyDescent="0.2">
      <c r="A42" s="12" t="s">
        <v>271</v>
      </c>
      <c r="B42" s="357" t="s">
        <v>103</v>
      </c>
      <c r="C42" s="63"/>
      <c r="D42" s="377">
        <v>0</v>
      </c>
      <c r="E42" s="54">
        <v>0</v>
      </c>
      <c r="F42" s="54">
        <v>0</v>
      </c>
      <c r="G42" s="98">
        <f t="shared" ref="G42:G48" si="3">SUM(D42:F42)</f>
        <v>0</v>
      </c>
      <c r="H42" s="4"/>
    </row>
    <row r="43" spans="1:8" x14ac:dyDescent="0.2">
      <c r="A43" s="12" t="s">
        <v>272</v>
      </c>
      <c r="B43" s="357" t="s">
        <v>104</v>
      </c>
      <c r="C43" s="63"/>
      <c r="D43" s="377">
        <v>0</v>
      </c>
      <c r="E43" s="54">
        <v>0</v>
      </c>
      <c r="F43" s="54">
        <v>0</v>
      </c>
      <c r="G43" s="98">
        <f t="shared" si="3"/>
        <v>0</v>
      </c>
      <c r="H43" s="4"/>
    </row>
    <row r="44" spans="1:8" x14ac:dyDescent="0.2">
      <c r="A44" s="12" t="s">
        <v>273</v>
      </c>
      <c r="B44" s="357" t="s">
        <v>140</v>
      </c>
      <c r="C44" s="63"/>
      <c r="D44" s="377">
        <v>0</v>
      </c>
      <c r="E44" s="54">
        <v>0</v>
      </c>
      <c r="F44" s="54">
        <v>0</v>
      </c>
      <c r="G44" s="98">
        <f t="shared" si="3"/>
        <v>0</v>
      </c>
      <c r="H44" s="4"/>
    </row>
    <row r="45" spans="1:8" x14ac:dyDescent="0.2">
      <c r="A45" s="12" t="s">
        <v>274</v>
      </c>
      <c r="B45" s="357" t="s">
        <v>149</v>
      </c>
      <c r="C45" s="63"/>
      <c r="D45" s="377">
        <v>0</v>
      </c>
      <c r="E45" s="54">
        <v>0</v>
      </c>
      <c r="F45" s="54">
        <v>0</v>
      </c>
      <c r="G45" s="98">
        <f t="shared" si="3"/>
        <v>0</v>
      </c>
      <c r="H45" s="4"/>
    </row>
    <row r="46" spans="1:8" x14ac:dyDescent="0.2">
      <c r="A46" s="12" t="s">
        <v>275</v>
      </c>
      <c r="B46" s="357" t="s">
        <v>100</v>
      </c>
      <c r="C46" s="63"/>
      <c r="D46" s="54">
        <v>0</v>
      </c>
      <c r="E46" s="54">
        <v>0</v>
      </c>
      <c r="F46" s="54">
        <v>0</v>
      </c>
      <c r="G46" s="98">
        <f t="shared" si="3"/>
        <v>0</v>
      </c>
      <c r="H46" s="4"/>
    </row>
    <row r="47" spans="1:8" x14ac:dyDescent="0.2">
      <c r="A47" s="12" t="s">
        <v>293</v>
      </c>
      <c r="B47" s="357" t="s">
        <v>150</v>
      </c>
      <c r="C47" s="63"/>
      <c r="D47" s="54">
        <v>0</v>
      </c>
      <c r="E47" s="54">
        <v>0</v>
      </c>
      <c r="F47" s="54">
        <v>0</v>
      </c>
      <c r="G47" s="98">
        <f t="shared" si="3"/>
        <v>0</v>
      </c>
    </row>
    <row r="48" spans="1:8" x14ac:dyDescent="0.2">
      <c r="A48" s="12" t="s">
        <v>294</v>
      </c>
      <c r="B48" s="357" t="s">
        <v>151</v>
      </c>
      <c r="C48" s="63"/>
      <c r="D48" s="54">
        <v>0</v>
      </c>
      <c r="E48" s="54">
        <v>0</v>
      </c>
      <c r="F48" s="54">
        <v>0</v>
      </c>
      <c r="G48" s="98">
        <f t="shared" si="3"/>
        <v>0</v>
      </c>
      <c r="H48" s="4"/>
    </row>
    <row r="49" spans="1:8" x14ac:dyDescent="0.2">
      <c r="A49" s="12" t="s">
        <v>156</v>
      </c>
      <c r="B49" s="380" t="s">
        <v>795</v>
      </c>
      <c r="C49" s="71"/>
      <c r="D49" s="70">
        <f>SUM(D42:D48)</f>
        <v>0</v>
      </c>
      <c r="E49" s="70">
        <f>SUM(E42:E48)</f>
        <v>0</v>
      </c>
      <c r="F49" s="70">
        <f>SUM(F42:F48)</f>
        <v>0</v>
      </c>
      <c r="G49" s="70">
        <f>SUM(G42:G48)</f>
        <v>0</v>
      </c>
      <c r="H49" s="4"/>
    </row>
    <row r="50" spans="1:8" x14ac:dyDescent="0.2">
      <c r="A50" s="12" t="s">
        <v>254</v>
      </c>
      <c r="B50" s="371" t="s">
        <v>796</v>
      </c>
      <c r="C50" s="63"/>
      <c r="D50" s="52"/>
      <c r="E50" s="56"/>
      <c r="F50" s="57"/>
      <c r="G50" s="55"/>
      <c r="H50" s="4"/>
    </row>
    <row r="51" spans="1:8" x14ac:dyDescent="0.2">
      <c r="A51" s="12" t="s">
        <v>271</v>
      </c>
      <c r="B51" s="357" t="s">
        <v>103</v>
      </c>
      <c r="C51" s="63"/>
      <c r="D51" s="377">
        <v>0</v>
      </c>
      <c r="E51" s="54">
        <v>0</v>
      </c>
      <c r="F51" s="54">
        <v>0</v>
      </c>
      <c r="G51" s="98">
        <f t="shared" ref="G51:G57" si="4">SUM(D51:F51)</f>
        <v>0</v>
      </c>
      <c r="H51" s="4"/>
    </row>
    <row r="52" spans="1:8" x14ac:dyDescent="0.2">
      <c r="A52" s="12" t="s">
        <v>272</v>
      </c>
      <c r="B52" s="357" t="s">
        <v>105</v>
      </c>
      <c r="C52" s="63"/>
      <c r="D52" s="377">
        <v>0</v>
      </c>
      <c r="E52" s="54">
        <v>0</v>
      </c>
      <c r="F52" s="54">
        <v>0</v>
      </c>
      <c r="G52" s="98">
        <f t="shared" si="4"/>
        <v>0</v>
      </c>
      <c r="H52" s="4"/>
    </row>
    <row r="53" spans="1:8" x14ac:dyDescent="0.2">
      <c r="A53" s="12" t="s">
        <v>273</v>
      </c>
      <c r="B53" s="357" t="s">
        <v>140</v>
      </c>
      <c r="C53" s="63"/>
      <c r="D53" s="377">
        <v>0</v>
      </c>
      <c r="E53" s="54">
        <v>0</v>
      </c>
      <c r="F53" s="54">
        <v>0</v>
      </c>
      <c r="G53" s="98">
        <f t="shared" si="4"/>
        <v>0</v>
      </c>
      <c r="H53" s="4"/>
    </row>
    <row r="54" spans="1:8" x14ac:dyDescent="0.2">
      <c r="A54" s="12" t="s">
        <v>274</v>
      </c>
      <c r="B54" s="357" t="s">
        <v>149</v>
      </c>
      <c r="C54" s="63"/>
      <c r="D54" s="377">
        <v>0</v>
      </c>
      <c r="E54" s="54">
        <v>0</v>
      </c>
      <c r="F54" s="54">
        <v>0</v>
      </c>
      <c r="G54" s="98">
        <f t="shared" si="4"/>
        <v>0</v>
      </c>
    </row>
    <row r="55" spans="1:8" x14ac:dyDescent="0.2">
      <c r="A55" s="12" t="s">
        <v>797</v>
      </c>
      <c r="B55" s="357" t="s">
        <v>100</v>
      </c>
      <c r="C55" s="63"/>
      <c r="D55" s="54">
        <v>0</v>
      </c>
      <c r="E55" s="54">
        <v>0</v>
      </c>
      <c r="F55" s="54">
        <v>0</v>
      </c>
      <c r="G55" s="98">
        <f t="shared" si="4"/>
        <v>0</v>
      </c>
      <c r="H55" s="4"/>
    </row>
    <row r="56" spans="1:8" x14ac:dyDescent="0.2">
      <c r="A56" s="12" t="s">
        <v>798</v>
      </c>
      <c r="B56" s="357" t="s">
        <v>150</v>
      </c>
      <c r="C56" s="63"/>
      <c r="D56" s="54">
        <v>0</v>
      </c>
      <c r="E56" s="54">
        <v>0</v>
      </c>
      <c r="F56" s="54">
        <v>0</v>
      </c>
      <c r="G56" s="98">
        <f t="shared" si="4"/>
        <v>0</v>
      </c>
    </row>
    <row r="57" spans="1:8" x14ac:dyDescent="0.2">
      <c r="A57" s="12" t="s">
        <v>294</v>
      </c>
      <c r="B57" s="357" t="s">
        <v>151</v>
      </c>
      <c r="C57" s="63"/>
      <c r="D57" s="54">
        <v>0</v>
      </c>
      <c r="E57" s="54">
        <v>0</v>
      </c>
      <c r="F57" s="54">
        <v>0</v>
      </c>
      <c r="G57" s="98">
        <f t="shared" si="4"/>
        <v>0</v>
      </c>
      <c r="H57" s="4"/>
    </row>
    <row r="58" spans="1:8" x14ac:dyDescent="0.2">
      <c r="A58" s="12" t="s">
        <v>156</v>
      </c>
      <c r="B58" s="402" t="s">
        <v>799</v>
      </c>
      <c r="C58" s="71"/>
      <c r="D58" s="70">
        <f>SUM(D51:D57)</f>
        <v>0</v>
      </c>
      <c r="E58" s="70">
        <f>SUM(E51:E57)</f>
        <v>0</v>
      </c>
      <c r="F58" s="70">
        <f>SUM(F51:F57)</f>
        <v>0</v>
      </c>
      <c r="G58" s="70">
        <f>SUM(G51:G57)</f>
        <v>0</v>
      </c>
      <c r="H58" s="4"/>
    </row>
    <row r="59" spans="1:8" x14ac:dyDescent="0.2">
      <c r="A59" s="12" t="s">
        <v>261</v>
      </c>
      <c r="B59" s="401" t="s">
        <v>841</v>
      </c>
      <c r="C59" s="71"/>
      <c r="D59" s="70">
        <f>D58+D49</f>
        <v>0</v>
      </c>
      <c r="E59" s="70">
        <f>E58+E49</f>
        <v>0</v>
      </c>
      <c r="F59" s="70">
        <f>F58+F49</f>
        <v>0</v>
      </c>
      <c r="G59" s="70">
        <f>G58+G49</f>
        <v>0</v>
      </c>
      <c r="H59" s="4"/>
    </row>
    <row r="60" spans="1:8" x14ac:dyDescent="0.2">
      <c r="A60" s="12" t="s">
        <v>262</v>
      </c>
      <c r="B60" s="403" t="s">
        <v>842</v>
      </c>
      <c r="C60" s="63"/>
      <c r="D60" s="58" t="s">
        <v>245</v>
      </c>
      <c r="E60" s="58" t="s">
        <v>245</v>
      </c>
      <c r="F60" s="58" t="s">
        <v>245</v>
      </c>
      <c r="G60" s="54">
        <v>0</v>
      </c>
      <c r="H60" s="4"/>
    </row>
    <row r="61" spans="1:8" x14ac:dyDescent="0.2">
      <c r="A61" s="12" t="s">
        <v>263</v>
      </c>
      <c r="B61" s="356" t="s">
        <v>486</v>
      </c>
      <c r="C61" s="95"/>
      <c r="D61" s="96" t="s">
        <v>245</v>
      </c>
      <c r="E61" s="96" t="s">
        <v>245</v>
      </c>
      <c r="F61" s="96" t="s">
        <v>245</v>
      </c>
      <c r="G61" s="69">
        <f>SUM(G60,G59,G39,G25,G15)</f>
        <v>0</v>
      </c>
      <c r="H61" s="4"/>
    </row>
    <row r="62" spans="1:8" x14ac:dyDescent="0.2">
      <c r="A62" s="12"/>
      <c r="B62" s="18"/>
      <c r="C62" s="24"/>
      <c r="D62" s="5"/>
      <c r="E62" s="5"/>
      <c r="F62" s="5"/>
      <c r="G62" s="58"/>
      <c r="H62" s="4"/>
    </row>
    <row r="63" spans="1:8" x14ac:dyDescent="0.2">
      <c r="A63" s="12">
        <v>2</v>
      </c>
      <c r="B63" s="64" t="s">
        <v>511</v>
      </c>
      <c r="C63" s="24"/>
      <c r="D63" s="48" t="s">
        <v>245</v>
      </c>
      <c r="E63" s="48" t="s">
        <v>245</v>
      </c>
      <c r="F63" s="48" t="s">
        <v>245</v>
      </c>
      <c r="G63" s="59">
        <v>0</v>
      </c>
      <c r="H63" s="4"/>
    </row>
    <row r="64" spans="1:8" x14ac:dyDescent="0.2">
      <c r="A64" s="12">
        <v>3</v>
      </c>
      <c r="B64" s="64" t="s">
        <v>512</v>
      </c>
      <c r="C64" s="24"/>
      <c r="D64" s="48" t="s">
        <v>245</v>
      </c>
      <c r="E64" s="48" t="s">
        <v>245</v>
      </c>
      <c r="F64" s="48" t="s">
        <v>245</v>
      </c>
      <c r="G64" s="59">
        <v>0</v>
      </c>
      <c r="H64" s="4"/>
    </row>
    <row r="65" spans="1:8" x14ac:dyDescent="0.2">
      <c r="A65" s="12">
        <v>4</v>
      </c>
      <c r="B65" s="354" t="s">
        <v>513</v>
      </c>
      <c r="C65" s="47"/>
      <c r="D65" s="67"/>
      <c r="E65" s="67"/>
      <c r="F65" s="67"/>
      <c r="G65" s="200"/>
      <c r="H65" s="4"/>
    </row>
    <row r="66" spans="1:8" x14ac:dyDescent="0.2">
      <c r="A66" s="12" t="s">
        <v>276</v>
      </c>
      <c r="B66" s="357" t="s">
        <v>429</v>
      </c>
      <c r="C66" s="24"/>
      <c r="D66" s="48" t="s">
        <v>245</v>
      </c>
      <c r="E66" s="48" t="s">
        <v>245</v>
      </c>
      <c r="F66" s="48" t="s">
        <v>245</v>
      </c>
      <c r="G66" s="59">
        <v>0</v>
      </c>
      <c r="H66" s="4"/>
    </row>
    <row r="67" spans="1:8" x14ac:dyDescent="0.2">
      <c r="A67" s="12" t="s">
        <v>277</v>
      </c>
      <c r="B67" s="357" t="s">
        <v>402</v>
      </c>
      <c r="C67" s="24"/>
      <c r="D67" s="48" t="s">
        <v>245</v>
      </c>
      <c r="E67" s="48" t="s">
        <v>245</v>
      </c>
      <c r="F67" s="48" t="s">
        <v>245</v>
      </c>
      <c r="G67" s="59">
        <v>0</v>
      </c>
      <c r="H67" s="4"/>
    </row>
    <row r="68" spans="1:8" x14ac:dyDescent="0.2">
      <c r="A68" s="12" t="s">
        <v>278</v>
      </c>
      <c r="B68" s="358" t="s">
        <v>487</v>
      </c>
      <c r="C68" s="95"/>
      <c r="D68" s="96" t="s">
        <v>245</v>
      </c>
      <c r="E68" s="96" t="s">
        <v>245</v>
      </c>
      <c r="F68" s="96" t="s">
        <v>245</v>
      </c>
      <c r="G68" s="69">
        <f>SUM(G66:G67)</f>
        <v>0</v>
      </c>
      <c r="H68" s="4"/>
    </row>
    <row r="69" spans="1:8" x14ac:dyDescent="0.2">
      <c r="A69" s="12"/>
      <c r="B69" s="18"/>
      <c r="C69" s="24"/>
      <c r="D69" s="5"/>
      <c r="E69" s="5"/>
      <c r="F69" s="5"/>
      <c r="G69" s="55"/>
      <c r="H69" s="4"/>
    </row>
    <row r="70" spans="1:8" x14ac:dyDescent="0.2">
      <c r="A70" s="12">
        <v>5</v>
      </c>
      <c r="B70" s="356" t="s">
        <v>488</v>
      </c>
      <c r="C70" s="95"/>
      <c r="D70" s="96" t="s">
        <v>245</v>
      </c>
      <c r="E70" s="96" t="s">
        <v>245</v>
      </c>
      <c r="F70" s="96" t="s">
        <v>245</v>
      </c>
      <c r="G70" s="69">
        <f>SUM(G68,G64,G63,G61)</f>
        <v>0</v>
      </c>
      <c r="H70" s="4"/>
    </row>
    <row r="71" spans="1:8" x14ac:dyDescent="0.2"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ht="12.75" customHeight="1" x14ac:dyDescent="0.2"/>
    <row r="74" spans="1:8" ht="12.75" customHeight="1" x14ac:dyDescent="0.2"/>
    <row r="75" spans="1:8" ht="12.75" customHeight="1" x14ac:dyDescent="0.2">
      <c r="B75" s="212"/>
    </row>
    <row r="76" spans="1:8" ht="12.75" customHeight="1" x14ac:dyDescent="0.2"/>
    <row r="77" spans="1:8" ht="12.75" customHeight="1" x14ac:dyDescent="0.2"/>
    <row r="78" spans="1:8" ht="12.75" customHeight="1" x14ac:dyDescent="0.2"/>
    <row r="79" spans="1:8" ht="12.75" customHeight="1" x14ac:dyDescent="0.2"/>
    <row r="80" spans="1: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5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5.75" customHeight="1" x14ac:dyDescent="0.2"/>
    <row r="114" ht="15" customHeight="1" x14ac:dyDescent="0.2"/>
    <row r="115" ht="12.75" customHeight="1" x14ac:dyDescent="0.2"/>
    <row r="116" ht="12.75" customHeight="1" x14ac:dyDescent="0.2"/>
    <row r="117" ht="12.75" customHeight="1" x14ac:dyDescent="0.2"/>
  </sheetData>
  <sheetProtection algorithmName="SHA-512" hashValue="mNAzPFj4/DwfTeYnhYzlPcT1NTAhL39ViBpMimiYVH8OW4k/seDoun/gwRpe3JKMBQBLbPSQWn+se90OtWCDaQ==" saltValue="j+MZSLYMpyfEBuwHHCt48w==" spinCount="100000" sheet="1" objects="1" scenarios="1"/>
  <mergeCells count="5">
    <mergeCell ref="D1:G1"/>
    <mergeCell ref="D3:D4"/>
    <mergeCell ref="E3:E4"/>
    <mergeCell ref="F3:F4"/>
    <mergeCell ref="G3:G4"/>
  </mergeCells>
  <phoneticPr fontId="0" type="noConversion"/>
  <conditionalFormatting sqref="O96">
    <cfRule type="expression" dxfId="2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9:F14 G66:G67 G63:G64 G60 D18:F24 D28:F38 D42:F48 D51:F57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Title_Page</vt:lpstr>
      <vt:lpstr>Hide_me</vt:lpstr>
      <vt:lpstr>Table_1</vt:lpstr>
      <vt:lpstr>Table_2</vt:lpstr>
      <vt:lpstr>Table_3</vt:lpstr>
      <vt:lpstr>Table_4</vt:lpstr>
      <vt:lpstr>Table_5a</vt:lpstr>
      <vt:lpstr>Table_5b</vt:lpstr>
      <vt:lpstr>Table_6a</vt:lpstr>
      <vt:lpstr>Table_6b</vt:lpstr>
      <vt:lpstr>Table_7</vt:lpstr>
      <vt:lpstr>Table_8</vt:lpstr>
      <vt:lpstr>KFI</vt:lpstr>
      <vt:lpstr>KFI!Print_Area</vt:lpstr>
      <vt:lpstr>Table_1!Print_Area</vt:lpstr>
      <vt:lpstr>Table_2!Print_Area</vt:lpstr>
      <vt:lpstr>Table_3!Print_Area</vt:lpstr>
      <vt:lpstr>Table_4!Print_Area</vt:lpstr>
      <vt:lpstr>Table_5a!Print_Area</vt:lpstr>
      <vt:lpstr>Table_5b!Print_Area</vt:lpstr>
      <vt:lpstr>Table_6a!Print_Area</vt:lpstr>
      <vt:lpstr>Table_6b!Print_Area</vt:lpstr>
      <vt:lpstr>Table_7!Print_Area</vt:lpstr>
      <vt:lpstr>Table_8!Print_Area</vt:lpstr>
      <vt:lpstr>Title_Page!Print_Area</vt:lpstr>
      <vt:lpstr>Table_5b!Print_Titles</vt:lpstr>
      <vt:lpstr>Table_7!Print_Titles</vt:lpstr>
      <vt:lpstr>Title_Page!Print_Titles</vt:lpstr>
      <vt:lpstr>Rules</vt:lpstr>
    </vt:vector>
  </TitlesOfParts>
  <Company>HESA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s_kemp</dc:creator>
  <cp:lastModifiedBy>Cameron Westwood</cp:lastModifiedBy>
  <cp:lastPrinted>2014-09-02T07:12:11Z</cp:lastPrinted>
  <dcterms:created xsi:type="dcterms:W3CDTF">2007-08-07T16:47:47Z</dcterms:created>
  <dcterms:modified xsi:type="dcterms:W3CDTF">2015-10-29T11:03:34Z</dcterms:modified>
</cp:coreProperties>
</file>